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III-2018" sheetId="1" r:id="rId1"/>
  </sheets>
  <definedNames>
    <definedName name="_xlnm.Print_Area" localSheetId="0">'III-2018'!$D$1:$P$221</definedName>
  </definedNames>
  <calcPr calcId="162913"/>
</workbook>
</file>

<file path=xl/calcChain.xml><?xml version="1.0" encoding="utf-8"?>
<calcChain xmlns="http://schemas.openxmlformats.org/spreadsheetml/2006/main">
  <c r="K55" i="1" l="1"/>
  <c r="J55" i="1"/>
  <c r="I55" i="1"/>
  <c r="K204" i="1"/>
  <c r="J204" i="1"/>
  <c r="K196" i="1"/>
  <c r="J196" i="1"/>
  <c r="N186" i="1"/>
  <c r="N187" i="1"/>
  <c r="N188" i="1"/>
  <c r="N189" i="1"/>
  <c r="N190" i="1"/>
  <c r="N191" i="1"/>
  <c r="N192" i="1"/>
  <c r="N193" i="1"/>
  <c r="K185" i="1"/>
  <c r="J185" i="1"/>
  <c r="N185" i="1" s="1"/>
  <c r="N157" i="1"/>
  <c r="N158" i="1"/>
  <c r="N160" i="1"/>
  <c r="N161" i="1"/>
  <c r="N162" i="1"/>
  <c r="N163" i="1"/>
  <c r="N164" i="1"/>
  <c r="N165" i="1"/>
  <c r="N166" i="1"/>
  <c r="N167" i="1"/>
  <c r="N169" i="1"/>
  <c r="N170" i="1"/>
  <c r="N171" i="1"/>
  <c r="N172" i="1"/>
  <c r="N176" i="1"/>
  <c r="N180" i="1"/>
  <c r="N183" i="1"/>
  <c r="K154" i="1"/>
  <c r="J154" i="1"/>
  <c r="N154" i="1" s="1"/>
  <c r="N141" i="1"/>
  <c r="N142" i="1"/>
  <c r="N143" i="1"/>
  <c r="N144" i="1"/>
  <c r="N146" i="1"/>
  <c r="N147" i="1"/>
  <c r="N148" i="1"/>
  <c r="N151" i="1"/>
  <c r="K140" i="1"/>
  <c r="N140" i="1" s="1"/>
  <c r="J140" i="1"/>
  <c r="N56" i="1"/>
  <c r="N57" i="1"/>
  <c r="N63" i="1"/>
  <c r="N65" i="1"/>
  <c r="N66" i="1"/>
  <c r="N69" i="1"/>
  <c r="N70" i="1"/>
  <c r="N73" i="1"/>
  <c r="N75" i="1"/>
  <c r="N79" i="1"/>
  <c r="N83" i="1"/>
  <c r="N87" i="1"/>
  <c r="N91" i="1"/>
  <c r="N92" i="1"/>
  <c r="N98" i="1"/>
  <c r="N103" i="1"/>
  <c r="N109" i="1"/>
  <c r="N112" i="1"/>
  <c r="N114" i="1"/>
  <c r="N115" i="1"/>
  <c r="N117" i="1"/>
  <c r="N118" i="1"/>
  <c r="N122" i="1"/>
  <c r="N129" i="1"/>
  <c r="N131" i="1"/>
  <c r="N135" i="1"/>
  <c r="M55" i="1"/>
  <c r="M56" i="1"/>
  <c r="M57" i="1"/>
  <c r="M58" i="1"/>
  <c r="M59" i="1"/>
  <c r="M63" i="1"/>
  <c r="M65" i="1"/>
  <c r="M66" i="1"/>
  <c r="M69" i="1"/>
  <c r="M70" i="1"/>
  <c r="M73" i="1"/>
  <c r="M75" i="1"/>
  <c r="M77" i="1"/>
  <c r="M79" i="1"/>
  <c r="M82" i="1"/>
  <c r="M83" i="1"/>
  <c r="M87" i="1"/>
  <c r="M91" i="1"/>
  <c r="M92" i="1"/>
  <c r="M95" i="1"/>
  <c r="M98" i="1"/>
  <c r="M103" i="1"/>
  <c r="M109" i="1"/>
  <c r="M112" i="1"/>
  <c r="M113" i="1"/>
  <c r="M114" i="1"/>
  <c r="M115" i="1"/>
  <c r="M117" i="1"/>
  <c r="M118" i="1"/>
  <c r="M120" i="1"/>
  <c r="M122" i="1"/>
  <c r="M124" i="1"/>
  <c r="M129" i="1"/>
  <c r="M131" i="1"/>
  <c r="M135" i="1"/>
  <c r="N23" i="1"/>
  <c r="N24" i="1"/>
  <c r="N25" i="1"/>
  <c r="N26" i="1"/>
  <c r="N28" i="1"/>
  <c r="N29" i="1"/>
  <c r="N30" i="1"/>
  <c r="N31" i="1"/>
  <c r="N32" i="1"/>
  <c r="N34" i="1"/>
  <c r="N35" i="1"/>
  <c r="N36" i="1"/>
  <c r="N37" i="1"/>
  <c r="N38" i="1"/>
  <c r="N39" i="1"/>
  <c r="N40" i="1"/>
  <c r="M23" i="1"/>
  <c r="M24" i="1"/>
  <c r="M25" i="1"/>
  <c r="M26" i="1"/>
  <c r="M28" i="1"/>
  <c r="M29" i="1"/>
  <c r="M31" i="1"/>
  <c r="M32" i="1"/>
  <c r="M34" i="1"/>
  <c r="M35" i="1"/>
  <c r="M36" i="1"/>
  <c r="M37" i="1"/>
  <c r="M38" i="1"/>
  <c r="M39" i="1"/>
  <c r="M40" i="1"/>
  <c r="N22" i="1"/>
  <c r="M22" i="1"/>
  <c r="N55" i="1" l="1"/>
  <c r="M52" i="1"/>
  <c r="D52" i="1"/>
  <c r="N51" i="1"/>
  <c r="M51" i="1"/>
  <c r="M50" i="1"/>
  <c r="K50" i="1"/>
  <c r="J50" i="1"/>
  <c r="J18" i="1" s="1"/>
  <c r="I50" i="1"/>
  <c r="M46" i="1"/>
  <c r="D45" i="1"/>
  <c r="D46" i="1" s="1"/>
  <c r="D47" i="1" s="1"/>
  <c r="D48" i="1" s="1"/>
  <c r="D49" i="1" s="1"/>
  <c r="K43" i="1"/>
  <c r="M43" i="1" s="1"/>
  <c r="J43" i="1"/>
  <c r="I43" i="1"/>
  <c r="I17" i="1" s="1"/>
  <c r="I16" i="1" s="1"/>
  <c r="I15" i="1" s="1"/>
  <c r="I42" i="1"/>
  <c r="N20" i="1"/>
  <c r="M20" i="1"/>
  <c r="N19" i="1"/>
  <c r="M19" i="1"/>
  <c r="K18" i="1"/>
  <c r="M18" i="1" s="1"/>
  <c r="D18" i="1"/>
  <c r="D19" i="1" s="1"/>
  <c r="J17" i="1"/>
  <c r="J16" i="1" s="1"/>
  <c r="J15" i="1" s="1"/>
  <c r="N12" i="1"/>
  <c r="M12" i="1"/>
  <c r="K11" i="1"/>
  <c r="J11" i="1"/>
  <c r="I11" i="1"/>
  <c r="N10" i="1"/>
  <c r="M10" i="1"/>
  <c r="N9" i="1"/>
  <c r="M9" i="1"/>
  <c r="D8" i="1"/>
  <c r="D9" i="1" s="1"/>
  <c r="D10" i="1" s="1"/>
  <c r="D12" i="1" s="1"/>
  <c r="D13" i="1" s="1"/>
  <c r="K6" i="1"/>
  <c r="J6" i="1"/>
  <c r="I6" i="1"/>
  <c r="J5" i="1"/>
  <c r="J3" i="1" s="1"/>
  <c r="N4" i="1"/>
  <c r="M4" i="1"/>
  <c r="M11" i="1" l="1"/>
  <c r="I5" i="1"/>
  <c r="I3" i="1" s="1"/>
  <c r="M6" i="1"/>
  <c r="K17" i="1"/>
  <c r="K16" i="1" s="1"/>
  <c r="M16" i="1" s="1"/>
  <c r="K42" i="1"/>
  <c r="J42" i="1"/>
  <c r="N42" i="1" s="1"/>
  <c r="N50" i="1"/>
  <c r="M42" i="1"/>
  <c r="N6" i="1"/>
  <c r="N11" i="1"/>
  <c r="N18" i="1"/>
  <c r="K5" i="1"/>
  <c r="K15" i="1" l="1"/>
  <c r="N16" i="1"/>
  <c r="N5" i="1"/>
  <c r="M5" i="1"/>
  <c r="K3" i="1"/>
  <c r="N15" i="1"/>
  <c r="M15" i="1"/>
  <c r="M3" i="1" l="1"/>
  <c r="N3" i="1"/>
</calcChain>
</file>

<file path=xl/sharedStrings.xml><?xml version="1.0" encoding="utf-8"?>
<sst xmlns="http://schemas.openxmlformats.org/spreadsheetml/2006/main" count="247" uniqueCount="224">
  <si>
    <t xml:space="preserve">Финансиски извештај за работењето на ЈП ХС"Злетовица"                                                                                                                                                                                                                                                           за периодот 01.07.2018 - 30.09.2018 год.   </t>
  </si>
  <si>
    <t>Ред. бр.</t>
  </si>
  <si>
    <t>ОПИС</t>
  </si>
  <si>
    <t>План               2018 год.</t>
  </si>
  <si>
    <t>Остварено 2017 год.</t>
  </si>
  <si>
    <t>Остварено 2018 год.</t>
  </si>
  <si>
    <t>%     18/18</t>
  </si>
  <si>
    <t>%     18/17</t>
  </si>
  <si>
    <t>Образложение/Забелешка</t>
  </si>
  <si>
    <t>ПРИЛИВИ -                                                                          Вкупно расположиви средства - кеш основа (1А+1Б)</t>
  </si>
  <si>
    <t>1А</t>
  </si>
  <si>
    <t>Салдо на жиро сметки на 01.07.2018 година</t>
  </si>
  <si>
    <t>1Б</t>
  </si>
  <si>
    <t>Вкупни приливи (1Б.1 + 1Б.2) - кеш основа</t>
  </si>
  <si>
    <t>1Б.1</t>
  </si>
  <si>
    <t>Приходи</t>
  </si>
  <si>
    <t>Приход од продажба на вода за пиење - Штип</t>
  </si>
  <si>
    <t>Приход од продажба на вода за наводнување</t>
  </si>
  <si>
    <t>Приход од камати од деловни банки</t>
  </si>
  <si>
    <t>Приход од надомест на штети од осигур.компании</t>
  </si>
  <si>
    <t>1Б.2</t>
  </si>
  <si>
    <t>Останати приливи</t>
  </si>
  <si>
    <t>Наплата на побарувања од минати години</t>
  </si>
  <si>
    <t xml:space="preserve">Државен капитал </t>
  </si>
  <si>
    <t>ОДЛИВИ -                                                                                      Вкупно расположиви средства - кеш основа (2А+2Б)</t>
  </si>
  <si>
    <t>2A</t>
  </si>
  <si>
    <t>Вкупно исплатени средства (2,1 - 2,3)</t>
  </si>
  <si>
    <t>Исплатени вложувања</t>
  </si>
  <si>
    <t>Исплатени обврски затекнати на 01.07 во соодвет.година</t>
  </si>
  <si>
    <t>Исплатени трошоци</t>
  </si>
  <si>
    <t>2Б</t>
  </si>
  <si>
    <t>Салдо на жиро сметки на 30.09.2018 година</t>
  </si>
  <si>
    <t>Книговодствена основа</t>
  </si>
  <si>
    <t>ФИНАНСИСКИ РЕЗУЛТАТ со амортизација (3А - 3Б)</t>
  </si>
  <si>
    <t>Загуба</t>
  </si>
  <si>
    <t>ФИНАНСИСКИ РЕЗУЛТАТ без амортизација (3А-3Б.1)</t>
  </si>
  <si>
    <t>Добивка</t>
  </si>
  <si>
    <t>3А</t>
  </si>
  <si>
    <t>Вкупни приходи</t>
  </si>
  <si>
    <t>Приход од продажба на вода-Св.Николе</t>
  </si>
  <si>
    <t>Приход од продажба на вода-Пробиштип</t>
  </si>
  <si>
    <t>Приход од продажба на вода-Штип</t>
  </si>
  <si>
    <t>Приход од продажба на вода-Карбинци</t>
  </si>
  <si>
    <t>Приходи од затезни камати</t>
  </si>
  <si>
    <t>Приход од надомест на штета од осигур.компании</t>
  </si>
  <si>
    <t>Приход од вишоци на ситен инвентар</t>
  </si>
  <si>
    <t>3Б</t>
  </si>
  <si>
    <t>Вкупни расходи со амортизација (3Б.1 + 3,14)</t>
  </si>
  <si>
    <t>3Б.1</t>
  </si>
  <si>
    <t>Вкупно расходи без амортизација (3,10 - 3,13)</t>
  </si>
  <si>
    <t>Бруто плата</t>
  </si>
  <si>
    <t>Надомест на УО и НО</t>
  </si>
  <si>
    <t>Електрична енергија</t>
  </si>
  <si>
    <t>Останати трошоци и услуги</t>
  </si>
  <si>
    <t>Амортизација</t>
  </si>
  <si>
    <t>Реализација на финански план</t>
  </si>
  <si>
    <t xml:space="preserve">Вложувања </t>
  </si>
  <si>
    <t>Компјутери и компјутерска опрема</t>
  </si>
  <si>
    <t>Телефонска централа</t>
  </si>
  <si>
    <t>Косачка - тример</t>
  </si>
  <si>
    <t>Софтвер за систем за евиденција на работно време</t>
  </si>
  <si>
    <t>Опрема - мешалка за бетон</t>
  </si>
  <si>
    <t>Изработка на физибилити студија за изградба на мали хидроцентрали согласно Законот за јавно приватно партн.</t>
  </si>
  <si>
    <t>Обврски</t>
  </si>
  <si>
    <t>Обврска за ДДВ за тромесечје</t>
  </si>
  <si>
    <t>Затекнати обврски на 01.07.2018</t>
  </si>
  <si>
    <t>Договор за чистење на хумус од езерското корито</t>
  </si>
  <si>
    <t>Град.раб.за Зафат 3 и Пристапен пат до брана</t>
  </si>
  <si>
    <t xml:space="preserve">Трошоци </t>
  </si>
  <si>
    <t>Потрошен канцалариски материјал</t>
  </si>
  <si>
    <t>Објаснување - Прилог.</t>
  </si>
  <si>
    <t>Материјали за чистење и одржување</t>
  </si>
  <si>
    <t xml:space="preserve">Работни униформи и обувки </t>
  </si>
  <si>
    <t>Сред.за одржување на градежни објекти</t>
  </si>
  <si>
    <t>Сред.за тековно одржување на опрема и канц.инв.</t>
  </si>
  <si>
    <t>Сред.за во лабараторија - реагенси и стакла</t>
  </si>
  <si>
    <t>Материјални трошоци за чистење на таложници</t>
  </si>
  <si>
    <t>Масло за горење ЕЛ-1</t>
  </si>
  <si>
    <t>Трошоци за гориво</t>
  </si>
  <si>
    <t>Трош(отпис)на ситен инвентар во употреба</t>
  </si>
  <si>
    <t>Трош(отпис)на ситен инвентар - ХМО за наводнување</t>
  </si>
  <si>
    <t>Трош(отпис)на автогуми во употреба</t>
  </si>
  <si>
    <t>Услуги за фиксна телефонија</t>
  </si>
  <si>
    <t>Услуги за мобилна телефонија</t>
  </si>
  <si>
    <t>Услуги за ГПРС комун. За СКАДА</t>
  </si>
  <si>
    <t>Услуги за интернет-ВЕБ страна</t>
  </si>
  <si>
    <t>Поштарина (писма и други пратки)</t>
  </si>
  <si>
    <t>Одрување на градежни објекти</t>
  </si>
  <si>
    <t>Одржување на компјутери</t>
  </si>
  <si>
    <t>Одржување на систем за евиденција на раб.време</t>
  </si>
  <si>
    <t>Одржување на катодна станица</t>
  </si>
  <si>
    <t>Одржување на систем за алармирање и тревожење</t>
  </si>
  <si>
    <t>Одржување на возила</t>
  </si>
  <si>
    <t>Одржување на ПП апарати</t>
  </si>
  <si>
    <t>Одржување на пристапен пат до брана</t>
  </si>
  <si>
    <t>Одржување на централна климатизација во ЈПХЗ</t>
  </si>
  <si>
    <t>Одржување на зафати,цевководи и шахти</t>
  </si>
  <si>
    <t>Оджување на дигалки во темелна затварачница</t>
  </si>
  <si>
    <t>Одржување на хидромеханичка опрема</t>
  </si>
  <si>
    <t>Одржување на СЦАДА</t>
  </si>
  <si>
    <t>Одржување на ел-енергет.објекти и елек.инстал.</t>
  </si>
  <si>
    <t>Одржување на шахти за наводнување</t>
  </si>
  <si>
    <t>Одржување на постројки и опрема</t>
  </si>
  <si>
    <t>Наемнина за закуп на радиофрекфенции</t>
  </si>
  <si>
    <t>Трошоци за вода и смет</t>
  </si>
  <si>
    <t>Услуги за контрола на квалитет на вода</t>
  </si>
  <si>
    <t>Сеизмика на брана</t>
  </si>
  <si>
    <t>Годишен прв преглед на дизелагрегатите</t>
  </si>
  <si>
    <t>Одржување на градежни машини</t>
  </si>
  <si>
    <t>Периодични прегледи на високонапонски објекти</t>
  </si>
  <si>
    <t>Такса за истакнување на фирма</t>
  </si>
  <si>
    <t>Регистрација на возила</t>
  </si>
  <si>
    <t>Трош.за фотокопирање,преписи и слично</t>
  </si>
  <si>
    <t>Проценка на ризик на работно место</t>
  </si>
  <si>
    <t>Услуги за искл. и вклување на далек. и трафост.</t>
  </si>
  <si>
    <t>Останати услуги</t>
  </si>
  <si>
    <t>Плата и надоместоци на плата</t>
  </si>
  <si>
    <t>Полагање на стручен испит за безбедност при раб.</t>
  </si>
  <si>
    <t>Помош во случај на смрт на член од семејство</t>
  </si>
  <si>
    <t>Дневници за служ.патување во странство</t>
  </si>
  <si>
    <t>Трош.за превоз за служ.патво странство</t>
  </si>
  <si>
    <t>Трош.за ноќевања на служ.пат.во странство</t>
  </si>
  <si>
    <t>Патарини, паркирања и слични трошоци</t>
  </si>
  <si>
    <t>Трош. за систематски и лекарски прегледи</t>
  </si>
  <si>
    <t>Трош.за образование, симпозиуми, семинари и сл.</t>
  </si>
  <si>
    <t>Надомест на членови на УО и НО</t>
  </si>
  <si>
    <t>Трош.за превоз на членови на УО и НО</t>
  </si>
  <si>
    <t>Трош.за репрезентација</t>
  </si>
  <si>
    <t>Трош.за репрезентација за свои потреби</t>
  </si>
  <si>
    <t>Трош.за осигурување на материјални средства</t>
  </si>
  <si>
    <t>Банкарски услуги (водење на сметки)</t>
  </si>
  <si>
    <t>Трош. за платен промет (банк.провизии)</t>
  </si>
  <si>
    <t>Трошоци за платен промет во странство</t>
  </si>
  <si>
    <t>Останати банк.услуги (пресметка на каматни листи)</t>
  </si>
  <si>
    <t>Трош. за радифузна такса</t>
  </si>
  <si>
    <t>Трош.за административни и судски такси</t>
  </si>
  <si>
    <t>Такса за финансирање на Регул. ком. за енерг.</t>
  </si>
  <si>
    <t>Трошоци за договор за дело</t>
  </si>
  <si>
    <t>Ревизија на финансиски извештаи</t>
  </si>
  <si>
    <t>Услуги за вечтачење</t>
  </si>
  <si>
    <t>Токен за електронско банкарство</t>
  </si>
  <si>
    <t>Трошоци за лиценци и цертификати (ИСО станд.)</t>
  </si>
  <si>
    <t>Адвокатски и нотарски услуги</t>
  </si>
  <si>
    <t>Трош.за прирачници,часописи,стручна литература</t>
  </si>
  <si>
    <t>Трош.за судски такси и судски постапки</t>
  </si>
  <si>
    <t>Трош.од поранешни години - електрична енергија</t>
  </si>
  <si>
    <t>Трош.од поранешни години - банкарски услуги</t>
  </si>
  <si>
    <t>Надомест на штети</t>
  </si>
  <si>
    <t>Камата од купопродажни односи</t>
  </si>
  <si>
    <t>Камата од придонеси од Плата</t>
  </si>
  <si>
    <t>Аконтации</t>
  </si>
  <si>
    <t>Аконтација на Данок од добивка</t>
  </si>
  <si>
    <t>ВКУПНИ НЕИЗМИРЕНИ ОБВРСКИ</t>
  </si>
  <si>
    <t>Обврски спрема добавувачите за тековно работење</t>
  </si>
  <si>
    <t>Свеко енергопроект -Софија</t>
  </si>
  <si>
    <t>Консултант ПЦЕ</t>
  </si>
  <si>
    <t>ДПИ ,,АГП,, - Св.Николе</t>
  </si>
  <si>
    <t>Свеко аква хидро дооел - Скопје</t>
  </si>
  <si>
    <t>Ликвидни. Обезбедени средства со грант.</t>
  </si>
  <si>
    <t>Кредит од Министерство за финансии</t>
  </si>
  <si>
    <t>10.548.264.851 јени, враќање 2029 - 2038г.</t>
  </si>
  <si>
    <t>Обврска за ДДВ 5% и 18% од излезни ф/ри</t>
  </si>
  <si>
    <t>Обврска за надомест за води</t>
  </si>
  <si>
    <t>За испорачана вода за наводнување.</t>
  </si>
  <si>
    <t xml:space="preserve">Зат.кам. за  ДДВ за конс.согл.чл.32 став 1 точка 4 </t>
  </si>
  <si>
    <t>Усогласување со УЈП.</t>
  </si>
  <si>
    <t>Затезна камата за  Данок на добивка и аконтации</t>
  </si>
  <si>
    <t xml:space="preserve">Управен одбор и Надзорен орган на ЈПХЗ </t>
  </si>
  <si>
    <t xml:space="preserve">Обврска спрема вработените во ЈПХЗ </t>
  </si>
  <si>
    <t xml:space="preserve">Обврска за доплатени мобилни телефони.     </t>
  </si>
  <si>
    <t>ВКУПНИ НЕНАПЛАТ. ПОБАРУВАЊА</t>
  </si>
  <si>
    <t>Свеко Аква Хидро ДООЕЛ - Скопје</t>
  </si>
  <si>
    <t>Аванс од грант за Фаза 2 и Фаза 3</t>
  </si>
  <si>
    <t>ЈКП"Комуналец" Свети Николе</t>
  </si>
  <si>
    <t>ЈКП"Никола Карев" Пробиштип</t>
  </si>
  <si>
    <t>ЈКП,,Плачковица,,-Карбинци</t>
  </si>
  <si>
    <t>ИЗ,,Поледелство,,-с.Таринци</t>
  </si>
  <si>
    <t>ИЗ,,Деспина компани,,-с.Сарчиево-Штип</t>
  </si>
  <si>
    <t>ЗЗ,,Илинден,, с.Радање,Карбинци</t>
  </si>
  <si>
    <t>ИЗ,,Делтаник,, с.Мустафино-Св.Николе</t>
  </si>
  <si>
    <t>Лозарство ДОО - с.Таринци</t>
  </si>
  <si>
    <t>ДЗТУ,,Зем Приозвод,, - Карбинци</t>
  </si>
  <si>
    <t>ДПТУ ,,Фауна трејд,, доо - Пробиштип</t>
  </si>
  <si>
    <t>Антонски Филип - Скопје</t>
  </si>
  <si>
    <t>Инстант Про дооел - Св.Николе</t>
  </si>
  <si>
    <t>ИЗ ,,Ана Моневска,, с.Дренак - Пробиштип</t>
  </si>
  <si>
    <t>ИЗ ,,Еуро Лозар,, Суво Грло - Штип</t>
  </si>
  <si>
    <t>ДПТУ ,,Агрофила,, дооел - Штип</t>
  </si>
  <si>
    <t>Балкан еко фруит - Свети Николе</t>
  </si>
  <si>
    <t>ДПТУ ,,Бучиште,, доо - Пробиштип</t>
  </si>
  <si>
    <t>ЗЗ Овоштар - ЦО Аргулица - Карбинци</t>
  </si>
  <si>
    <t>Тасев Коле - с.Долно Трогирци</t>
  </si>
  <si>
    <t>Побарувања од физички лица</t>
  </si>
  <si>
    <t>Мобилен телеф.трошок за повеќе месеци.</t>
  </si>
  <si>
    <t>Побарување за данок на добивка</t>
  </si>
  <si>
    <t>Врз основа на уплатени средства.</t>
  </si>
  <si>
    <t>Побарување за ДДВ</t>
  </si>
  <si>
    <t>Побарување за затезна камата од ДДВ</t>
  </si>
  <si>
    <t>Побарувања за однапред платени трошоци</t>
  </si>
  <si>
    <t>Побарување по пресуда</t>
  </si>
  <si>
    <t>Со Одлука на УО евиден.е вонбилансно.</t>
  </si>
  <si>
    <t>Побарување од вработени</t>
  </si>
  <si>
    <t>Поголема исплата за прекувр.работа.</t>
  </si>
  <si>
    <t>Побарување за аванс од плата</t>
  </si>
  <si>
    <t>СОСТОЈБА НА ЖИРО СМЕТКИ  И  БЛАГАЈНА</t>
  </si>
  <si>
    <t>Наменска за експропријација-Стопанска банка</t>
  </si>
  <si>
    <t>Наменска за сопствени приходи-Стопанска банка</t>
  </si>
  <si>
    <t>Наменска за тековно работење-ЦКБ</t>
  </si>
  <si>
    <t>Наменска за инвестиции-ЦКБ</t>
  </si>
  <si>
    <t>Наменска за експропријација-ЦКБ</t>
  </si>
  <si>
    <t>Наменска за сопствени приходи-ЦКБ</t>
  </si>
  <si>
    <t>Наменска за ДДВ-ЦКБ</t>
  </si>
  <si>
    <t>Благајна</t>
  </si>
  <si>
    <t>Жиро сметка на МЗШВ за грант</t>
  </si>
  <si>
    <t>ВКУПЕН БРОЈ НА ВРАБОТЕНИ ЛИЦА</t>
  </si>
  <si>
    <t>Број на вработени на неопределено време</t>
  </si>
  <si>
    <t>Број на вработени на определено време</t>
  </si>
  <si>
    <t>Број на привремено вработени</t>
  </si>
  <si>
    <t>ИЗНОС НА ПРОСЕЧНО ИСПЛАТЕНА НЕТО ПЛАТА</t>
  </si>
  <si>
    <t>Нето прос. плата на Директорот без работен стаж</t>
  </si>
  <si>
    <t>Просечен работен стаж на Директорот</t>
  </si>
  <si>
    <t>Нето просечна плата на Директорот</t>
  </si>
  <si>
    <t>Бруто просечна плата на Директорот</t>
  </si>
  <si>
    <r>
      <t>Просек враб. 2017г.-26,22 ,</t>
    </r>
    <r>
      <rPr>
        <b/>
        <sz val="10"/>
        <rFont val="Arial"/>
        <family val="2"/>
        <charset val="204"/>
      </rPr>
      <t xml:space="preserve"> 2018г.-26,81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</si>
</sst>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MAC C Times"/>
      <family val="1"/>
    </font>
    <font>
      <sz val="10"/>
      <name val="MAC C Times"/>
      <family val="1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82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/>
    </xf>
    <xf numFmtId="3" fontId="1" fillId="3" borderId="8" xfId="0" applyNumberFormat="1" applyFont="1" applyFill="1" applyBorder="1" applyAlignment="1">
      <alignment horizontal="right" vertical="center"/>
    </xf>
    <xf numFmtId="0" fontId="1" fillId="3" borderId="8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12" xfId="0" applyNumberFormat="1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/>
    </xf>
    <xf numFmtId="3" fontId="5" fillId="0" borderId="13" xfId="0" applyNumberFormat="1" applyFont="1" applyBorder="1" applyAlignment="1">
      <alignment horizontal="right" vertical="center"/>
    </xf>
    <xf numFmtId="3" fontId="1" fillId="0" borderId="13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left" vertical="center" wrapText="1"/>
    </xf>
    <xf numFmtId="1" fontId="5" fillId="0" borderId="14" xfId="0" applyNumberFormat="1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1" fillId="0" borderId="14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left" vertical="center" wrapText="1"/>
    </xf>
    <xf numFmtId="1" fontId="6" fillId="0" borderId="12" xfId="0" applyNumberFormat="1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horizontal="right" vertical="center"/>
    </xf>
    <xf numFmtId="3" fontId="1" fillId="0" borderId="12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left" vertical="center"/>
    </xf>
    <xf numFmtId="3" fontId="1" fillId="0" borderId="13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 wrapText="1"/>
    </xf>
    <xf numFmtId="3" fontId="1" fillId="0" borderId="13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 vertical="center"/>
    </xf>
    <xf numFmtId="3" fontId="1" fillId="0" borderId="12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>
      <alignment horizontal="center" vertical="center"/>
    </xf>
    <xf numFmtId="3" fontId="5" fillId="3" borderId="21" xfId="0" applyNumberFormat="1" applyFont="1" applyFill="1" applyBorder="1" applyAlignment="1">
      <alignment horizontal="right" vertical="center"/>
    </xf>
    <xf numFmtId="3" fontId="1" fillId="3" borderId="21" xfId="0" applyNumberFormat="1" applyFont="1" applyFill="1" applyBorder="1" applyAlignment="1">
      <alignment horizontal="right" vertical="center"/>
    </xf>
    <xf numFmtId="2" fontId="5" fillId="0" borderId="12" xfId="0" applyNumberFormat="1" applyFont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1" fontId="5" fillId="3" borderId="22" xfId="0" applyNumberFormat="1" applyFont="1" applyFill="1" applyBorder="1" applyAlignment="1">
      <alignment horizontal="center" vertical="center"/>
    </xf>
    <xf numFmtId="3" fontId="5" fillId="3" borderId="22" xfId="0" applyNumberFormat="1" applyFont="1" applyFill="1" applyBorder="1" applyAlignment="1">
      <alignment horizontal="right" vertical="center"/>
    </xf>
    <xf numFmtId="3" fontId="1" fillId="3" borderId="22" xfId="0" applyNumberFormat="1" applyFont="1" applyFill="1" applyBorder="1" applyAlignment="1">
      <alignment horizontal="right" vertical="center"/>
    </xf>
    <xf numFmtId="3" fontId="5" fillId="3" borderId="2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 wrapText="1"/>
    </xf>
    <xf numFmtId="3" fontId="5" fillId="0" borderId="4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horizontal="right" vertical="center"/>
    </xf>
    <xf numFmtId="164" fontId="1" fillId="0" borderId="4" xfId="0" applyNumberFormat="1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164" fontId="5" fillId="0" borderId="13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right" vertical="center"/>
    </xf>
    <xf numFmtId="4" fontId="1" fillId="0" borderId="12" xfId="0" applyNumberFormat="1" applyFont="1" applyFill="1" applyBorder="1" applyAlignment="1">
      <alignment horizontal="left" vertical="center"/>
    </xf>
    <xf numFmtId="3" fontId="1" fillId="0" borderId="13" xfId="0" applyNumberFormat="1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left" vertical="center"/>
    </xf>
    <xf numFmtId="3" fontId="5" fillId="3" borderId="8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right" vertical="center" wrapText="1"/>
    </xf>
    <xf numFmtId="164" fontId="1" fillId="0" borderId="29" xfId="0" applyNumberFormat="1" applyFont="1" applyBorder="1" applyAlignment="1">
      <alignment horizontal="left" vertical="center"/>
    </xf>
    <xf numFmtId="3" fontId="1" fillId="0" borderId="29" xfId="0" applyNumberFormat="1" applyFont="1" applyFill="1" applyBorder="1" applyAlignment="1">
      <alignment horizontal="right" vertical="center" wrapText="1"/>
    </xf>
    <xf numFmtId="3" fontId="5" fillId="0" borderId="29" xfId="0" applyNumberFormat="1" applyFont="1" applyFill="1" applyBorder="1" applyAlignment="1">
      <alignment horizontal="right" vertical="center" wrapText="1"/>
    </xf>
    <xf numFmtId="3" fontId="1" fillId="0" borderId="29" xfId="0" applyNumberFormat="1" applyFont="1" applyFill="1" applyBorder="1" applyAlignment="1">
      <alignment horizontal="right" vertical="center"/>
    </xf>
    <xf numFmtId="3" fontId="5" fillId="0" borderId="29" xfId="0" applyNumberFormat="1" applyFont="1" applyFill="1" applyBorder="1" applyAlignment="1">
      <alignment horizontal="right" vertical="center"/>
    </xf>
    <xf numFmtId="3" fontId="1" fillId="0" borderId="29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left" vertical="center" wrapText="1"/>
    </xf>
    <xf numFmtId="3" fontId="5" fillId="0" borderId="12" xfId="1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left" vertical="center"/>
    </xf>
    <xf numFmtId="0" fontId="1" fillId="0" borderId="29" xfId="0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/>
    </xf>
    <xf numFmtId="0" fontId="1" fillId="0" borderId="13" xfId="1" applyFont="1" applyBorder="1" applyAlignment="1">
      <alignment horizontal="left"/>
    </xf>
    <xf numFmtId="0" fontId="1" fillId="0" borderId="1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0" fontId="1" fillId="0" borderId="4" xfId="1" applyFont="1" applyBorder="1" applyAlignment="1">
      <alignment horizontal="left"/>
    </xf>
    <xf numFmtId="3" fontId="1" fillId="0" borderId="13" xfId="1" applyNumberFormat="1" applyFont="1" applyBorder="1" applyAlignment="1"/>
    <xf numFmtId="2" fontId="1" fillId="0" borderId="1" xfId="0" applyNumberFormat="1" applyFont="1" applyBorder="1" applyAlignment="1">
      <alignment horizontal="left" vertical="center"/>
    </xf>
    <xf numFmtId="3" fontId="1" fillId="0" borderId="3" xfId="1" applyNumberFormat="1" applyFont="1" applyBorder="1" applyAlignment="1"/>
    <xf numFmtId="0" fontId="1" fillId="0" borderId="12" xfId="1" applyFont="1" applyBorder="1" applyAlignment="1">
      <alignment horizontal="left"/>
    </xf>
    <xf numFmtId="3" fontId="7" fillId="0" borderId="13" xfId="0" applyNumberFormat="1" applyFont="1" applyBorder="1" applyAlignment="1">
      <alignment horizontal="right" vertical="center"/>
    </xf>
    <xf numFmtId="2" fontId="1" fillId="0" borderId="13" xfId="0" applyNumberFormat="1" applyFont="1" applyBorder="1" applyAlignment="1">
      <alignment horizontal="left"/>
    </xf>
    <xf numFmtId="3" fontId="1" fillId="0" borderId="13" xfId="1" applyNumberFormat="1" applyFont="1" applyBorder="1" applyAlignment="1">
      <alignment vertical="center" wrapText="1"/>
    </xf>
    <xf numFmtId="2" fontId="1" fillId="0" borderId="1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left"/>
    </xf>
    <xf numFmtId="3" fontId="1" fillId="0" borderId="13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left" vertical="center" wrapText="1"/>
    </xf>
    <xf numFmtId="3" fontId="1" fillId="0" borderId="13" xfId="3" applyNumberFormat="1" applyFont="1" applyBorder="1" applyAlignment="1">
      <alignment horizontal="left" vertical="center" wrapText="1"/>
    </xf>
    <xf numFmtId="3" fontId="1" fillId="0" borderId="13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horizontal="left" vertical="center" wrapText="1"/>
    </xf>
    <xf numFmtId="3" fontId="1" fillId="0" borderId="13" xfId="0" applyNumberFormat="1" applyFont="1" applyBorder="1" applyAlignment="1">
      <alignment horizontal="left" wrapText="1"/>
    </xf>
    <xf numFmtId="3" fontId="1" fillId="0" borderId="13" xfId="3" applyNumberFormat="1" applyFont="1" applyBorder="1" applyAlignment="1">
      <alignment horizontal="left" wrapText="1"/>
    </xf>
    <xf numFmtId="0" fontId="1" fillId="0" borderId="13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>
      <alignment vertical="center"/>
    </xf>
    <xf numFmtId="3" fontId="5" fillId="3" borderId="8" xfId="0" applyNumberFormat="1" applyFont="1" applyFill="1" applyBorder="1" applyAlignment="1">
      <alignment vertical="center"/>
    </xf>
    <xf numFmtId="3" fontId="1" fillId="3" borderId="8" xfId="0" applyNumberFormat="1" applyFont="1" applyFill="1" applyBorder="1" applyAlignment="1">
      <alignment horizontal="left" vertical="center" wrapText="1"/>
    </xf>
    <xf numFmtId="164" fontId="1" fillId="0" borderId="13" xfId="0" applyNumberFormat="1" applyFont="1" applyBorder="1" applyAlignment="1">
      <alignment horizontal="left"/>
    </xf>
    <xf numFmtId="1" fontId="1" fillId="0" borderId="13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/>
    <xf numFmtId="0" fontId="5" fillId="0" borderId="13" xfId="0" applyFont="1" applyBorder="1" applyAlignment="1">
      <alignment horizontal="center" vertical="center"/>
    </xf>
    <xf numFmtId="3" fontId="1" fillId="0" borderId="13" xfId="0" applyNumberFormat="1" applyFont="1" applyBorder="1" applyAlignment="1"/>
    <xf numFmtId="3" fontId="5" fillId="0" borderId="13" xfId="0" applyNumberFormat="1" applyFont="1" applyBorder="1" applyAlignment="1"/>
    <xf numFmtId="164" fontId="1" fillId="0" borderId="0" xfId="0" applyNumberFormat="1" applyFont="1" applyBorder="1" applyAlignment="1">
      <alignment horizontal="center" vertical="center"/>
    </xf>
    <xf numFmtId="0" fontId="1" fillId="0" borderId="0" xfId="1" applyFont="1" applyBorder="1" applyAlignment="1">
      <alignment vertical="center" wrapText="1"/>
    </xf>
    <xf numFmtId="3" fontId="5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left" vertical="center" wrapText="1"/>
    </xf>
    <xf numFmtId="1" fontId="5" fillId="0" borderId="0" xfId="0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3" fontId="1" fillId="0" borderId="30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3" fontId="1" fillId="0" borderId="31" xfId="0" applyNumberFormat="1" applyFont="1" applyFill="1" applyBorder="1" applyAlignment="1">
      <alignment horizontal="left" vertical="center" wrapText="1"/>
    </xf>
    <xf numFmtId="3" fontId="1" fillId="0" borderId="3" xfId="0" applyNumberFormat="1" applyFont="1" applyFill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left" vertical="center" wrapText="1"/>
    </xf>
    <xf numFmtId="1" fontId="5" fillId="0" borderId="33" xfId="0" applyNumberFormat="1" applyFont="1" applyFill="1" applyBorder="1" applyAlignment="1">
      <alignment vertical="center"/>
    </xf>
    <xf numFmtId="3" fontId="1" fillId="0" borderId="33" xfId="0" applyNumberFormat="1" applyFont="1" applyFill="1" applyBorder="1" applyAlignment="1">
      <alignment horizontal="right" vertical="center"/>
    </xf>
    <xf numFmtId="3" fontId="1" fillId="0" borderId="35" xfId="0" applyNumberFormat="1" applyFont="1" applyFill="1" applyBorder="1" applyAlignment="1">
      <alignment horizontal="right" vertical="center"/>
    </xf>
    <xf numFmtId="3" fontId="5" fillId="0" borderId="33" xfId="0" applyNumberFormat="1" applyFont="1" applyFill="1" applyBorder="1" applyAlignment="1">
      <alignment horizontal="right" vertical="center"/>
    </xf>
    <xf numFmtId="3" fontId="1" fillId="0" borderId="36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2" fontId="2" fillId="4" borderId="1" xfId="0" applyNumberFormat="1" applyFont="1" applyFill="1" applyBorder="1" applyAlignment="1">
      <alignment horizontal="center" wrapText="1"/>
    </xf>
    <xf numFmtId="2" fontId="2" fillId="4" borderId="2" xfId="0" applyNumberFormat="1" applyFont="1" applyFill="1" applyBorder="1" applyAlignment="1">
      <alignment horizontal="center" wrapText="1"/>
    </xf>
    <xf numFmtId="2" fontId="2" fillId="4" borderId="3" xfId="0" applyNumberFormat="1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1" fillId="0" borderId="3" xfId="1" applyFont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left"/>
    </xf>
    <xf numFmtId="2" fontId="5" fillId="0" borderId="6" xfId="0" applyNumberFormat="1" applyFont="1" applyBorder="1" applyAlignment="1">
      <alignment horizontal="left"/>
    </xf>
    <xf numFmtId="2" fontId="5" fillId="0" borderId="7" xfId="0" applyNumberFormat="1" applyFont="1" applyBorder="1" applyAlignment="1">
      <alignment horizontal="left"/>
    </xf>
    <xf numFmtId="0" fontId="5" fillId="3" borderId="23" xfId="1" applyFont="1" applyFill="1" applyBorder="1" applyAlignment="1">
      <alignment horizontal="center" vertical="center" wrapText="1"/>
    </xf>
    <xf numFmtId="0" fontId="5" fillId="3" borderId="24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 wrapText="1"/>
    </xf>
    <xf numFmtId="0" fontId="1" fillId="0" borderId="24" xfId="1" applyFont="1" applyFill="1" applyBorder="1" applyAlignment="1">
      <alignment horizontal="center" vertical="center" wrapText="1"/>
    </xf>
    <xf numFmtId="0" fontId="1" fillId="0" borderId="36" xfId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left" vertical="center" wrapText="1"/>
    </xf>
    <xf numFmtId="0" fontId="5" fillId="0" borderId="34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1" fillId="0" borderId="2" xfId="2" applyFont="1" applyBorder="1" applyAlignment="1">
      <alignment horizontal="left" vertical="center" wrapText="1"/>
    </xf>
    <xf numFmtId="0" fontId="1" fillId="0" borderId="3" xfId="2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64" fontId="1" fillId="0" borderId="32" xfId="0" applyNumberFormat="1" applyFont="1" applyBorder="1" applyAlignment="1">
      <alignment horizontal="center" vertical="center"/>
    </xf>
    <xf numFmtId="0" fontId="5" fillId="0" borderId="9" xfId="1" applyFont="1" applyFill="1" applyBorder="1" applyAlignment="1">
      <alignment horizontal="left" vertical="center" wrapText="1"/>
    </xf>
    <xf numFmtId="0" fontId="5" fillId="0" borderId="10" xfId="1" applyFont="1" applyFill="1" applyBorder="1" applyAlignment="1">
      <alignment horizontal="left" vertical="center" wrapText="1"/>
    </xf>
    <xf numFmtId="0" fontId="5" fillId="0" borderId="11" xfId="1" applyFont="1" applyFill="1" applyBorder="1" applyAlignment="1">
      <alignment horizontal="left" vertical="center" wrapText="1"/>
    </xf>
    <xf numFmtId="0" fontId="1" fillId="0" borderId="5" xfId="1" applyFont="1" applyBorder="1" applyAlignment="1">
      <alignment horizontal="left" vertical="center" wrapText="1"/>
    </xf>
    <xf numFmtId="0" fontId="1" fillId="0" borderId="6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1" fillId="0" borderId="3" xfId="1" applyFont="1" applyBorder="1" applyAlignment="1">
      <alignment vertical="center" wrapText="1"/>
    </xf>
    <xf numFmtId="0" fontId="1" fillId="0" borderId="5" xfId="1" applyFont="1" applyBorder="1" applyAlignment="1">
      <alignment vertical="center" wrapText="1"/>
    </xf>
    <xf numFmtId="0" fontId="1" fillId="0" borderId="6" xfId="1" applyFont="1" applyBorder="1" applyAlignment="1">
      <alignment vertical="center" wrapText="1"/>
    </xf>
    <xf numFmtId="0" fontId="1" fillId="0" borderId="7" xfId="1" applyFont="1" applyBorder="1" applyAlignment="1">
      <alignment vertical="center" wrapText="1"/>
    </xf>
    <xf numFmtId="0" fontId="1" fillId="0" borderId="1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0" fontId="1" fillId="0" borderId="1" xfId="1" applyFont="1" applyBorder="1" applyAlignment="1">
      <alignment horizontal="left" wrapText="1"/>
    </xf>
    <xf numFmtId="0" fontId="1" fillId="0" borderId="2" xfId="1" applyFont="1" applyBorder="1" applyAlignment="1">
      <alignment horizontal="left" wrapText="1"/>
    </xf>
    <xf numFmtId="0" fontId="1" fillId="0" borderId="3" xfId="1" applyFont="1" applyBorder="1" applyAlignment="1">
      <alignment horizontal="left" wrapText="1"/>
    </xf>
    <xf numFmtId="3" fontId="1" fillId="0" borderId="1" xfId="1" applyNumberFormat="1" applyFont="1" applyBorder="1" applyAlignment="1">
      <alignment horizontal="left" wrapText="1"/>
    </xf>
    <xf numFmtId="3" fontId="1" fillId="0" borderId="2" xfId="1" applyNumberFormat="1" applyFont="1" applyBorder="1" applyAlignment="1">
      <alignment horizontal="left" wrapText="1"/>
    </xf>
    <xf numFmtId="3" fontId="1" fillId="0" borderId="3" xfId="1" applyNumberFormat="1" applyFont="1" applyBorder="1" applyAlignment="1">
      <alignment horizontal="left" wrapText="1"/>
    </xf>
    <xf numFmtId="3" fontId="1" fillId="0" borderId="1" xfId="1" applyNumberFormat="1" applyFont="1" applyBorder="1" applyAlignment="1">
      <alignment horizontal="left" vertical="center" wrapText="1"/>
    </xf>
    <xf numFmtId="3" fontId="1" fillId="0" borderId="2" xfId="1" applyNumberFormat="1" applyFont="1" applyBorder="1" applyAlignment="1">
      <alignment horizontal="left" vertical="center" wrapText="1"/>
    </xf>
    <xf numFmtId="3" fontId="1" fillId="0" borderId="3" xfId="1" applyNumberFormat="1" applyFont="1" applyBorder="1" applyAlignment="1">
      <alignment horizontal="left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left" vertical="center" wrapText="1"/>
    </xf>
    <xf numFmtId="0" fontId="5" fillId="3" borderId="10" xfId="1" applyFont="1" applyFill="1" applyBorder="1" applyAlignment="1">
      <alignment horizontal="left" vertical="center" wrapText="1"/>
    </xf>
    <xf numFmtId="0" fontId="5" fillId="3" borderId="11" xfId="1" applyFont="1" applyFill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1" xfId="1" applyFont="1" applyBorder="1" applyAlignment="1">
      <alignment wrapText="1"/>
    </xf>
    <xf numFmtId="0" fontId="1" fillId="0" borderId="2" xfId="1" applyFont="1" applyBorder="1" applyAlignment="1">
      <alignment wrapText="1"/>
    </xf>
    <xf numFmtId="0" fontId="1" fillId="0" borderId="3" xfId="1" applyFont="1" applyBorder="1" applyAlignment="1">
      <alignment wrapText="1"/>
    </xf>
    <xf numFmtId="2" fontId="1" fillId="0" borderId="5" xfId="0" applyNumberFormat="1" applyFont="1" applyBorder="1" applyAlignment="1">
      <alignment horizontal="center" vertical="justify"/>
    </xf>
    <xf numFmtId="2" fontId="1" fillId="0" borderId="6" xfId="0" applyNumberFormat="1" applyFont="1" applyBorder="1" applyAlignment="1">
      <alignment horizontal="center" vertical="justify"/>
    </xf>
    <xf numFmtId="2" fontId="1" fillId="0" borderId="7" xfId="0" applyNumberFormat="1" applyFont="1" applyBorder="1" applyAlignment="1">
      <alignment horizontal="center" vertical="justify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1" fillId="0" borderId="1" xfId="1" quotePrefix="1" applyFont="1" applyBorder="1" applyAlignment="1">
      <alignment wrapText="1"/>
    </xf>
    <xf numFmtId="0" fontId="1" fillId="0" borderId="2" xfId="1" quotePrefix="1" applyFont="1" applyBorder="1" applyAlignment="1">
      <alignment wrapText="1"/>
    </xf>
    <xf numFmtId="0" fontId="1" fillId="0" borderId="3" xfId="1" quotePrefix="1" applyFont="1" applyBorder="1" applyAlignment="1">
      <alignment wrapText="1"/>
    </xf>
  </cellXfs>
  <cellStyles count="4">
    <cellStyle name="Normal" xfId="0" builtinId="0"/>
    <cellStyle name="Normal 2 2 2" xfId="3"/>
    <cellStyle name="Normal 3 2 2" xfId="2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8"/>
  <sheetViews>
    <sheetView tabSelected="1" zoomScaleNormal="100" workbookViewId="0">
      <selection activeCell="S278" sqref="S278"/>
    </sheetView>
  </sheetViews>
  <sheetFormatPr defaultRowHeight="12.75" x14ac:dyDescent="0.25"/>
  <cols>
    <col min="1" max="1" width="2.28515625" style="1" customWidth="1"/>
    <col min="2" max="2" width="5.85546875" style="1" customWidth="1"/>
    <col min="3" max="3" width="6.42578125" style="1" customWidth="1"/>
    <col min="4" max="4" width="5.140625" style="152" customWidth="1"/>
    <col min="5" max="5" width="5" style="151" customWidth="1"/>
    <col min="6" max="7" width="9.140625" style="151"/>
    <col min="8" max="8" width="27.7109375" style="151" customWidth="1"/>
    <col min="9" max="9" width="13" style="4" customWidth="1"/>
    <col min="10" max="10" width="13.140625" style="4" customWidth="1"/>
    <col min="11" max="11" width="13" style="4" customWidth="1"/>
    <col min="12" max="12" width="1" style="4" customWidth="1"/>
    <col min="13" max="14" width="5.42578125" style="4" customWidth="1"/>
    <col min="15" max="15" width="38.140625" style="151" customWidth="1"/>
    <col min="16" max="16" width="2.7109375" style="20" customWidth="1"/>
    <col min="17" max="19" width="9.140625" style="3"/>
    <col min="20" max="256" width="9.140625" style="4"/>
    <col min="257" max="257" width="2.28515625" style="4" customWidth="1"/>
    <col min="258" max="258" width="5.85546875" style="4" customWidth="1"/>
    <col min="259" max="259" width="6.42578125" style="4" customWidth="1"/>
    <col min="260" max="260" width="5.140625" style="4" customWidth="1"/>
    <col min="261" max="261" width="5" style="4" customWidth="1"/>
    <col min="262" max="263" width="9.140625" style="4"/>
    <col min="264" max="264" width="27.7109375" style="4" customWidth="1"/>
    <col min="265" max="265" width="13" style="4" customWidth="1"/>
    <col min="266" max="266" width="13.140625" style="4" customWidth="1"/>
    <col min="267" max="267" width="13" style="4" customWidth="1"/>
    <col min="268" max="268" width="1" style="4" customWidth="1"/>
    <col min="269" max="270" width="5.42578125" style="4" customWidth="1"/>
    <col min="271" max="271" width="38.140625" style="4" customWidth="1"/>
    <col min="272" max="272" width="2.7109375" style="4" customWidth="1"/>
    <col min="273" max="512" width="9.140625" style="4"/>
    <col min="513" max="513" width="2.28515625" style="4" customWidth="1"/>
    <col min="514" max="514" width="5.85546875" style="4" customWidth="1"/>
    <col min="515" max="515" width="6.42578125" style="4" customWidth="1"/>
    <col min="516" max="516" width="5.140625" style="4" customWidth="1"/>
    <col min="517" max="517" width="5" style="4" customWidth="1"/>
    <col min="518" max="519" width="9.140625" style="4"/>
    <col min="520" max="520" width="27.7109375" style="4" customWidth="1"/>
    <col min="521" max="521" width="13" style="4" customWidth="1"/>
    <col min="522" max="522" width="13.140625" style="4" customWidth="1"/>
    <col min="523" max="523" width="13" style="4" customWidth="1"/>
    <col min="524" max="524" width="1" style="4" customWidth="1"/>
    <col min="525" max="526" width="5.42578125" style="4" customWidth="1"/>
    <col min="527" max="527" width="38.140625" style="4" customWidth="1"/>
    <col min="528" max="528" width="2.7109375" style="4" customWidth="1"/>
    <col min="529" max="768" width="9.140625" style="4"/>
    <col min="769" max="769" width="2.28515625" style="4" customWidth="1"/>
    <col min="770" max="770" width="5.85546875" style="4" customWidth="1"/>
    <col min="771" max="771" width="6.42578125" style="4" customWidth="1"/>
    <col min="772" max="772" width="5.140625" style="4" customWidth="1"/>
    <col min="773" max="773" width="5" style="4" customWidth="1"/>
    <col min="774" max="775" width="9.140625" style="4"/>
    <col min="776" max="776" width="27.7109375" style="4" customWidth="1"/>
    <col min="777" max="777" width="13" style="4" customWidth="1"/>
    <col min="778" max="778" width="13.140625" style="4" customWidth="1"/>
    <col min="779" max="779" width="13" style="4" customWidth="1"/>
    <col min="780" max="780" width="1" style="4" customWidth="1"/>
    <col min="781" max="782" width="5.42578125" style="4" customWidth="1"/>
    <col min="783" max="783" width="38.140625" style="4" customWidth="1"/>
    <col min="784" max="784" width="2.7109375" style="4" customWidth="1"/>
    <col min="785" max="1024" width="9.140625" style="4"/>
    <col min="1025" max="1025" width="2.28515625" style="4" customWidth="1"/>
    <col min="1026" max="1026" width="5.85546875" style="4" customWidth="1"/>
    <col min="1027" max="1027" width="6.42578125" style="4" customWidth="1"/>
    <col min="1028" max="1028" width="5.140625" style="4" customWidth="1"/>
    <col min="1029" max="1029" width="5" style="4" customWidth="1"/>
    <col min="1030" max="1031" width="9.140625" style="4"/>
    <col min="1032" max="1032" width="27.7109375" style="4" customWidth="1"/>
    <col min="1033" max="1033" width="13" style="4" customWidth="1"/>
    <col min="1034" max="1034" width="13.140625" style="4" customWidth="1"/>
    <col min="1035" max="1035" width="13" style="4" customWidth="1"/>
    <col min="1036" max="1036" width="1" style="4" customWidth="1"/>
    <col min="1037" max="1038" width="5.42578125" style="4" customWidth="1"/>
    <col min="1039" max="1039" width="38.140625" style="4" customWidth="1"/>
    <col min="1040" max="1040" width="2.7109375" style="4" customWidth="1"/>
    <col min="1041" max="1280" width="9.140625" style="4"/>
    <col min="1281" max="1281" width="2.28515625" style="4" customWidth="1"/>
    <col min="1282" max="1282" width="5.85546875" style="4" customWidth="1"/>
    <col min="1283" max="1283" width="6.42578125" style="4" customWidth="1"/>
    <col min="1284" max="1284" width="5.140625" style="4" customWidth="1"/>
    <col min="1285" max="1285" width="5" style="4" customWidth="1"/>
    <col min="1286" max="1287" width="9.140625" style="4"/>
    <col min="1288" max="1288" width="27.7109375" style="4" customWidth="1"/>
    <col min="1289" max="1289" width="13" style="4" customWidth="1"/>
    <col min="1290" max="1290" width="13.140625" style="4" customWidth="1"/>
    <col min="1291" max="1291" width="13" style="4" customWidth="1"/>
    <col min="1292" max="1292" width="1" style="4" customWidth="1"/>
    <col min="1293" max="1294" width="5.42578125" style="4" customWidth="1"/>
    <col min="1295" max="1295" width="38.140625" style="4" customWidth="1"/>
    <col min="1296" max="1296" width="2.7109375" style="4" customWidth="1"/>
    <col min="1297" max="1536" width="9.140625" style="4"/>
    <col min="1537" max="1537" width="2.28515625" style="4" customWidth="1"/>
    <col min="1538" max="1538" width="5.85546875" style="4" customWidth="1"/>
    <col min="1539" max="1539" width="6.42578125" style="4" customWidth="1"/>
    <col min="1540" max="1540" width="5.140625" style="4" customWidth="1"/>
    <col min="1541" max="1541" width="5" style="4" customWidth="1"/>
    <col min="1542" max="1543" width="9.140625" style="4"/>
    <col min="1544" max="1544" width="27.7109375" style="4" customWidth="1"/>
    <col min="1545" max="1545" width="13" style="4" customWidth="1"/>
    <col min="1546" max="1546" width="13.140625" style="4" customWidth="1"/>
    <col min="1547" max="1547" width="13" style="4" customWidth="1"/>
    <col min="1548" max="1548" width="1" style="4" customWidth="1"/>
    <col min="1549" max="1550" width="5.42578125" style="4" customWidth="1"/>
    <col min="1551" max="1551" width="38.140625" style="4" customWidth="1"/>
    <col min="1552" max="1552" width="2.7109375" style="4" customWidth="1"/>
    <col min="1553" max="1792" width="9.140625" style="4"/>
    <col min="1793" max="1793" width="2.28515625" style="4" customWidth="1"/>
    <col min="1794" max="1794" width="5.85546875" style="4" customWidth="1"/>
    <col min="1795" max="1795" width="6.42578125" style="4" customWidth="1"/>
    <col min="1796" max="1796" width="5.140625" style="4" customWidth="1"/>
    <col min="1797" max="1797" width="5" style="4" customWidth="1"/>
    <col min="1798" max="1799" width="9.140625" style="4"/>
    <col min="1800" max="1800" width="27.7109375" style="4" customWidth="1"/>
    <col min="1801" max="1801" width="13" style="4" customWidth="1"/>
    <col min="1802" max="1802" width="13.140625" style="4" customWidth="1"/>
    <col min="1803" max="1803" width="13" style="4" customWidth="1"/>
    <col min="1804" max="1804" width="1" style="4" customWidth="1"/>
    <col min="1805" max="1806" width="5.42578125" style="4" customWidth="1"/>
    <col min="1807" max="1807" width="38.140625" style="4" customWidth="1"/>
    <col min="1808" max="1808" width="2.7109375" style="4" customWidth="1"/>
    <col min="1809" max="2048" width="9.140625" style="4"/>
    <col min="2049" max="2049" width="2.28515625" style="4" customWidth="1"/>
    <col min="2050" max="2050" width="5.85546875" style="4" customWidth="1"/>
    <col min="2051" max="2051" width="6.42578125" style="4" customWidth="1"/>
    <col min="2052" max="2052" width="5.140625" style="4" customWidth="1"/>
    <col min="2053" max="2053" width="5" style="4" customWidth="1"/>
    <col min="2054" max="2055" width="9.140625" style="4"/>
    <col min="2056" max="2056" width="27.7109375" style="4" customWidth="1"/>
    <col min="2057" max="2057" width="13" style="4" customWidth="1"/>
    <col min="2058" max="2058" width="13.140625" style="4" customWidth="1"/>
    <col min="2059" max="2059" width="13" style="4" customWidth="1"/>
    <col min="2060" max="2060" width="1" style="4" customWidth="1"/>
    <col min="2061" max="2062" width="5.42578125" style="4" customWidth="1"/>
    <col min="2063" max="2063" width="38.140625" style="4" customWidth="1"/>
    <col min="2064" max="2064" width="2.7109375" style="4" customWidth="1"/>
    <col min="2065" max="2304" width="9.140625" style="4"/>
    <col min="2305" max="2305" width="2.28515625" style="4" customWidth="1"/>
    <col min="2306" max="2306" width="5.85546875" style="4" customWidth="1"/>
    <col min="2307" max="2307" width="6.42578125" style="4" customWidth="1"/>
    <col min="2308" max="2308" width="5.140625" style="4" customWidth="1"/>
    <col min="2309" max="2309" width="5" style="4" customWidth="1"/>
    <col min="2310" max="2311" width="9.140625" style="4"/>
    <col min="2312" max="2312" width="27.7109375" style="4" customWidth="1"/>
    <col min="2313" max="2313" width="13" style="4" customWidth="1"/>
    <col min="2314" max="2314" width="13.140625" style="4" customWidth="1"/>
    <col min="2315" max="2315" width="13" style="4" customWidth="1"/>
    <col min="2316" max="2316" width="1" style="4" customWidth="1"/>
    <col min="2317" max="2318" width="5.42578125" style="4" customWidth="1"/>
    <col min="2319" max="2319" width="38.140625" style="4" customWidth="1"/>
    <col min="2320" max="2320" width="2.7109375" style="4" customWidth="1"/>
    <col min="2321" max="2560" width="9.140625" style="4"/>
    <col min="2561" max="2561" width="2.28515625" style="4" customWidth="1"/>
    <col min="2562" max="2562" width="5.85546875" style="4" customWidth="1"/>
    <col min="2563" max="2563" width="6.42578125" style="4" customWidth="1"/>
    <col min="2564" max="2564" width="5.140625" style="4" customWidth="1"/>
    <col min="2565" max="2565" width="5" style="4" customWidth="1"/>
    <col min="2566" max="2567" width="9.140625" style="4"/>
    <col min="2568" max="2568" width="27.7109375" style="4" customWidth="1"/>
    <col min="2569" max="2569" width="13" style="4" customWidth="1"/>
    <col min="2570" max="2570" width="13.140625" style="4" customWidth="1"/>
    <col min="2571" max="2571" width="13" style="4" customWidth="1"/>
    <col min="2572" max="2572" width="1" style="4" customWidth="1"/>
    <col min="2573" max="2574" width="5.42578125" style="4" customWidth="1"/>
    <col min="2575" max="2575" width="38.140625" style="4" customWidth="1"/>
    <col min="2576" max="2576" width="2.7109375" style="4" customWidth="1"/>
    <col min="2577" max="2816" width="9.140625" style="4"/>
    <col min="2817" max="2817" width="2.28515625" style="4" customWidth="1"/>
    <col min="2818" max="2818" width="5.85546875" style="4" customWidth="1"/>
    <col min="2819" max="2819" width="6.42578125" style="4" customWidth="1"/>
    <col min="2820" max="2820" width="5.140625" style="4" customWidth="1"/>
    <col min="2821" max="2821" width="5" style="4" customWidth="1"/>
    <col min="2822" max="2823" width="9.140625" style="4"/>
    <col min="2824" max="2824" width="27.7109375" style="4" customWidth="1"/>
    <col min="2825" max="2825" width="13" style="4" customWidth="1"/>
    <col min="2826" max="2826" width="13.140625" style="4" customWidth="1"/>
    <col min="2827" max="2827" width="13" style="4" customWidth="1"/>
    <col min="2828" max="2828" width="1" style="4" customWidth="1"/>
    <col min="2829" max="2830" width="5.42578125" style="4" customWidth="1"/>
    <col min="2831" max="2831" width="38.140625" style="4" customWidth="1"/>
    <col min="2832" max="2832" width="2.7109375" style="4" customWidth="1"/>
    <col min="2833" max="3072" width="9.140625" style="4"/>
    <col min="3073" max="3073" width="2.28515625" style="4" customWidth="1"/>
    <col min="3074" max="3074" width="5.85546875" style="4" customWidth="1"/>
    <col min="3075" max="3075" width="6.42578125" style="4" customWidth="1"/>
    <col min="3076" max="3076" width="5.140625" style="4" customWidth="1"/>
    <col min="3077" max="3077" width="5" style="4" customWidth="1"/>
    <col min="3078" max="3079" width="9.140625" style="4"/>
    <col min="3080" max="3080" width="27.7109375" style="4" customWidth="1"/>
    <col min="3081" max="3081" width="13" style="4" customWidth="1"/>
    <col min="3082" max="3082" width="13.140625" style="4" customWidth="1"/>
    <col min="3083" max="3083" width="13" style="4" customWidth="1"/>
    <col min="3084" max="3084" width="1" style="4" customWidth="1"/>
    <col min="3085" max="3086" width="5.42578125" style="4" customWidth="1"/>
    <col min="3087" max="3087" width="38.140625" style="4" customWidth="1"/>
    <col min="3088" max="3088" width="2.7109375" style="4" customWidth="1"/>
    <col min="3089" max="3328" width="9.140625" style="4"/>
    <col min="3329" max="3329" width="2.28515625" style="4" customWidth="1"/>
    <col min="3330" max="3330" width="5.85546875" style="4" customWidth="1"/>
    <col min="3331" max="3331" width="6.42578125" style="4" customWidth="1"/>
    <col min="3332" max="3332" width="5.140625" style="4" customWidth="1"/>
    <col min="3333" max="3333" width="5" style="4" customWidth="1"/>
    <col min="3334" max="3335" width="9.140625" style="4"/>
    <col min="3336" max="3336" width="27.7109375" style="4" customWidth="1"/>
    <col min="3337" max="3337" width="13" style="4" customWidth="1"/>
    <col min="3338" max="3338" width="13.140625" style="4" customWidth="1"/>
    <col min="3339" max="3339" width="13" style="4" customWidth="1"/>
    <col min="3340" max="3340" width="1" style="4" customWidth="1"/>
    <col min="3341" max="3342" width="5.42578125" style="4" customWidth="1"/>
    <col min="3343" max="3343" width="38.140625" style="4" customWidth="1"/>
    <col min="3344" max="3344" width="2.7109375" style="4" customWidth="1"/>
    <col min="3345" max="3584" width="9.140625" style="4"/>
    <col min="3585" max="3585" width="2.28515625" style="4" customWidth="1"/>
    <col min="3586" max="3586" width="5.85546875" style="4" customWidth="1"/>
    <col min="3587" max="3587" width="6.42578125" style="4" customWidth="1"/>
    <col min="3588" max="3588" width="5.140625" style="4" customWidth="1"/>
    <col min="3589" max="3589" width="5" style="4" customWidth="1"/>
    <col min="3590" max="3591" width="9.140625" style="4"/>
    <col min="3592" max="3592" width="27.7109375" style="4" customWidth="1"/>
    <col min="3593" max="3593" width="13" style="4" customWidth="1"/>
    <col min="3594" max="3594" width="13.140625" style="4" customWidth="1"/>
    <col min="3595" max="3595" width="13" style="4" customWidth="1"/>
    <col min="3596" max="3596" width="1" style="4" customWidth="1"/>
    <col min="3597" max="3598" width="5.42578125" style="4" customWidth="1"/>
    <col min="3599" max="3599" width="38.140625" style="4" customWidth="1"/>
    <col min="3600" max="3600" width="2.7109375" style="4" customWidth="1"/>
    <col min="3601" max="3840" width="9.140625" style="4"/>
    <col min="3841" max="3841" width="2.28515625" style="4" customWidth="1"/>
    <col min="3842" max="3842" width="5.85546875" style="4" customWidth="1"/>
    <col min="3843" max="3843" width="6.42578125" style="4" customWidth="1"/>
    <col min="3844" max="3844" width="5.140625" style="4" customWidth="1"/>
    <col min="3845" max="3845" width="5" style="4" customWidth="1"/>
    <col min="3846" max="3847" width="9.140625" style="4"/>
    <col min="3848" max="3848" width="27.7109375" style="4" customWidth="1"/>
    <col min="3849" max="3849" width="13" style="4" customWidth="1"/>
    <col min="3850" max="3850" width="13.140625" style="4" customWidth="1"/>
    <col min="3851" max="3851" width="13" style="4" customWidth="1"/>
    <col min="3852" max="3852" width="1" style="4" customWidth="1"/>
    <col min="3853" max="3854" width="5.42578125" style="4" customWidth="1"/>
    <col min="3855" max="3855" width="38.140625" style="4" customWidth="1"/>
    <col min="3856" max="3856" width="2.7109375" style="4" customWidth="1"/>
    <col min="3857" max="4096" width="9.140625" style="4"/>
    <col min="4097" max="4097" width="2.28515625" style="4" customWidth="1"/>
    <col min="4098" max="4098" width="5.85546875" style="4" customWidth="1"/>
    <col min="4099" max="4099" width="6.42578125" style="4" customWidth="1"/>
    <col min="4100" max="4100" width="5.140625" style="4" customWidth="1"/>
    <col min="4101" max="4101" width="5" style="4" customWidth="1"/>
    <col min="4102" max="4103" width="9.140625" style="4"/>
    <col min="4104" max="4104" width="27.7109375" style="4" customWidth="1"/>
    <col min="4105" max="4105" width="13" style="4" customWidth="1"/>
    <col min="4106" max="4106" width="13.140625" style="4" customWidth="1"/>
    <col min="4107" max="4107" width="13" style="4" customWidth="1"/>
    <col min="4108" max="4108" width="1" style="4" customWidth="1"/>
    <col min="4109" max="4110" width="5.42578125" style="4" customWidth="1"/>
    <col min="4111" max="4111" width="38.140625" style="4" customWidth="1"/>
    <col min="4112" max="4112" width="2.7109375" style="4" customWidth="1"/>
    <col min="4113" max="4352" width="9.140625" style="4"/>
    <col min="4353" max="4353" width="2.28515625" style="4" customWidth="1"/>
    <col min="4354" max="4354" width="5.85546875" style="4" customWidth="1"/>
    <col min="4355" max="4355" width="6.42578125" style="4" customWidth="1"/>
    <col min="4356" max="4356" width="5.140625" style="4" customWidth="1"/>
    <col min="4357" max="4357" width="5" style="4" customWidth="1"/>
    <col min="4358" max="4359" width="9.140625" style="4"/>
    <col min="4360" max="4360" width="27.7109375" style="4" customWidth="1"/>
    <col min="4361" max="4361" width="13" style="4" customWidth="1"/>
    <col min="4362" max="4362" width="13.140625" style="4" customWidth="1"/>
    <col min="4363" max="4363" width="13" style="4" customWidth="1"/>
    <col min="4364" max="4364" width="1" style="4" customWidth="1"/>
    <col min="4365" max="4366" width="5.42578125" style="4" customWidth="1"/>
    <col min="4367" max="4367" width="38.140625" style="4" customWidth="1"/>
    <col min="4368" max="4368" width="2.7109375" style="4" customWidth="1"/>
    <col min="4369" max="4608" width="9.140625" style="4"/>
    <col min="4609" max="4609" width="2.28515625" style="4" customWidth="1"/>
    <col min="4610" max="4610" width="5.85546875" style="4" customWidth="1"/>
    <col min="4611" max="4611" width="6.42578125" style="4" customWidth="1"/>
    <col min="4612" max="4612" width="5.140625" style="4" customWidth="1"/>
    <col min="4613" max="4613" width="5" style="4" customWidth="1"/>
    <col min="4614" max="4615" width="9.140625" style="4"/>
    <col min="4616" max="4616" width="27.7109375" style="4" customWidth="1"/>
    <col min="4617" max="4617" width="13" style="4" customWidth="1"/>
    <col min="4618" max="4618" width="13.140625" style="4" customWidth="1"/>
    <col min="4619" max="4619" width="13" style="4" customWidth="1"/>
    <col min="4620" max="4620" width="1" style="4" customWidth="1"/>
    <col min="4621" max="4622" width="5.42578125" style="4" customWidth="1"/>
    <col min="4623" max="4623" width="38.140625" style="4" customWidth="1"/>
    <col min="4624" max="4624" width="2.7109375" style="4" customWidth="1"/>
    <col min="4625" max="4864" width="9.140625" style="4"/>
    <col min="4865" max="4865" width="2.28515625" style="4" customWidth="1"/>
    <col min="4866" max="4866" width="5.85546875" style="4" customWidth="1"/>
    <col min="4867" max="4867" width="6.42578125" style="4" customWidth="1"/>
    <col min="4868" max="4868" width="5.140625" style="4" customWidth="1"/>
    <col min="4869" max="4869" width="5" style="4" customWidth="1"/>
    <col min="4870" max="4871" width="9.140625" style="4"/>
    <col min="4872" max="4872" width="27.7109375" style="4" customWidth="1"/>
    <col min="4873" max="4873" width="13" style="4" customWidth="1"/>
    <col min="4874" max="4874" width="13.140625" style="4" customWidth="1"/>
    <col min="4875" max="4875" width="13" style="4" customWidth="1"/>
    <col min="4876" max="4876" width="1" style="4" customWidth="1"/>
    <col min="4877" max="4878" width="5.42578125" style="4" customWidth="1"/>
    <col min="4879" max="4879" width="38.140625" style="4" customWidth="1"/>
    <col min="4880" max="4880" width="2.7109375" style="4" customWidth="1"/>
    <col min="4881" max="5120" width="9.140625" style="4"/>
    <col min="5121" max="5121" width="2.28515625" style="4" customWidth="1"/>
    <col min="5122" max="5122" width="5.85546875" style="4" customWidth="1"/>
    <col min="5123" max="5123" width="6.42578125" style="4" customWidth="1"/>
    <col min="5124" max="5124" width="5.140625" style="4" customWidth="1"/>
    <col min="5125" max="5125" width="5" style="4" customWidth="1"/>
    <col min="5126" max="5127" width="9.140625" style="4"/>
    <col min="5128" max="5128" width="27.7109375" style="4" customWidth="1"/>
    <col min="5129" max="5129" width="13" style="4" customWidth="1"/>
    <col min="5130" max="5130" width="13.140625" style="4" customWidth="1"/>
    <col min="5131" max="5131" width="13" style="4" customWidth="1"/>
    <col min="5132" max="5132" width="1" style="4" customWidth="1"/>
    <col min="5133" max="5134" width="5.42578125" style="4" customWidth="1"/>
    <col min="5135" max="5135" width="38.140625" style="4" customWidth="1"/>
    <col min="5136" max="5136" width="2.7109375" style="4" customWidth="1"/>
    <col min="5137" max="5376" width="9.140625" style="4"/>
    <col min="5377" max="5377" width="2.28515625" style="4" customWidth="1"/>
    <col min="5378" max="5378" width="5.85546875" style="4" customWidth="1"/>
    <col min="5379" max="5379" width="6.42578125" style="4" customWidth="1"/>
    <col min="5380" max="5380" width="5.140625" style="4" customWidth="1"/>
    <col min="5381" max="5381" width="5" style="4" customWidth="1"/>
    <col min="5382" max="5383" width="9.140625" style="4"/>
    <col min="5384" max="5384" width="27.7109375" style="4" customWidth="1"/>
    <col min="5385" max="5385" width="13" style="4" customWidth="1"/>
    <col min="5386" max="5386" width="13.140625" style="4" customWidth="1"/>
    <col min="5387" max="5387" width="13" style="4" customWidth="1"/>
    <col min="5388" max="5388" width="1" style="4" customWidth="1"/>
    <col min="5389" max="5390" width="5.42578125" style="4" customWidth="1"/>
    <col min="5391" max="5391" width="38.140625" style="4" customWidth="1"/>
    <col min="5392" max="5392" width="2.7109375" style="4" customWidth="1"/>
    <col min="5393" max="5632" width="9.140625" style="4"/>
    <col min="5633" max="5633" width="2.28515625" style="4" customWidth="1"/>
    <col min="5634" max="5634" width="5.85546875" style="4" customWidth="1"/>
    <col min="5635" max="5635" width="6.42578125" style="4" customWidth="1"/>
    <col min="5636" max="5636" width="5.140625" style="4" customWidth="1"/>
    <col min="5637" max="5637" width="5" style="4" customWidth="1"/>
    <col min="5638" max="5639" width="9.140625" style="4"/>
    <col min="5640" max="5640" width="27.7109375" style="4" customWidth="1"/>
    <col min="5641" max="5641" width="13" style="4" customWidth="1"/>
    <col min="5642" max="5642" width="13.140625" style="4" customWidth="1"/>
    <col min="5643" max="5643" width="13" style="4" customWidth="1"/>
    <col min="5644" max="5644" width="1" style="4" customWidth="1"/>
    <col min="5645" max="5646" width="5.42578125" style="4" customWidth="1"/>
    <col min="5647" max="5647" width="38.140625" style="4" customWidth="1"/>
    <col min="5648" max="5648" width="2.7109375" style="4" customWidth="1"/>
    <col min="5649" max="5888" width="9.140625" style="4"/>
    <col min="5889" max="5889" width="2.28515625" style="4" customWidth="1"/>
    <col min="5890" max="5890" width="5.85546875" style="4" customWidth="1"/>
    <col min="5891" max="5891" width="6.42578125" style="4" customWidth="1"/>
    <col min="5892" max="5892" width="5.140625" style="4" customWidth="1"/>
    <col min="5893" max="5893" width="5" style="4" customWidth="1"/>
    <col min="5894" max="5895" width="9.140625" style="4"/>
    <col min="5896" max="5896" width="27.7109375" style="4" customWidth="1"/>
    <col min="5897" max="5897" width="13" style="4" customWidth="1"/>
    <col min="5898" max="5898" width="13.140625" style="4" customWidth="1"/>
    <col min="5899" max="5899" width="13" style="4" customWidth="1"/>
    <col min="5900" max="5900" width="1" style="4" customWidth="1"/>
    <col min="5901" max="5902" width="5.42578125" style="4" customWidth="1"/>
    <col min="5903" max="5903" width="38.140625" style="4" customWidth="1"/>
    <col min="5904" max="5904" width="2.7109375" style="4" customWidth="1"/>
    <col min="5905" max="6144" width="9.140625" style="4"/>
    <col min="6145" max="6145" width="2.28515625" style="4" customWidth="1"/>
    <col min="6146" max="6146" width="5.85546875" style="4" customWidth="1"/>
    <col min="6147" max="6147" width="6.42578125" style="4" customWidth="1"/>
    <col min="6148" max="6148" width="5.140625" style="4" customWidth="1"/>
    <col min="6149" max="6149" width="5" style="4" customWidth="1"/>
    <col min="6150" max="6151" width="9.140625" style="4"/>
    <col min="6152" max="6152" width="27.7109375" style="4" customWidth="1"/>
    <col min="6153" max="6153" width="13" style="4" customWidth="1"/>
    <col min="6154" max="6154" width="13.140625" style="4" customWidth="1"/>
    <col min="6155" max="6155" width="13" style="4" customWidth="1"/>
    <col min="6156" max="6156" width="1" style="4" customWidth="1"/>
    <col min="6157" max="6158" width="5.42578125" style="4" customWidth="1"/>
    <col min="6159" max="6159" width="38.140625" style="4" customWidth="1"/>
    <col min="6160" max="6160" width="2.7109375" style="4" customWidth="1"/>
    <col min="6161" max="6400" width="9.140625" style="4"/>
    <col min="6401" max="6401" width="2.28515625" style="4" customWidth="1"/>
    <col min="6402" max="6402" width="5.85546875" style="4" customWidth="1"/>
    <col min="6403" max="6403" width="6.42578125" style="4" customWidth="1"/>
    <col min="6404" max="6404" width="5.140625" style="4" customWidth="1"/>
    <col min="6405" max="6405" width="5" style="4" customWidth="1"/>
    <col min="6406" max="6407" width="9.140625" style="4"/>
    <col min="6408" max="6408" width="27.7109375" style="4" customWidth="1"/>
    <col min="6409" max="6409" width="13" style="4" customWidth="1"/>
    <col min="6410" max="6410" width="13.140625" style="4" customWidth="1"/>
    <col min="6411" max="6411" width="13" style="4" customWidth="1"/>
    <col min="6412" max="6412" width="1" style="4" customWidth="1"/>
    <col min="6413" max="6414" width="5.42578125" style="4" customWidth="1"/>
    <col min="6415" max="6415" width="38.140625" style="4" customWidth="1"/>
    <col min="6416" max="6416" width="2.7109375" style="4" customWidth="1"/>
    <col min="6417" max="6656" width="9.140625" style="4"/>
    <col min="6657" max="6657" width="2.28515625" style="4" customWidth="1"/>
    <col min="6658" max="6658" width="5.85546875" style="4" customWidth="1"/>
    <col min="6659" max="6659" width="6.42578125" style="4" customWidth="1"/>
    <col min="6660" max="6660" width="5.140625" style="4" customWidth="1"/>
    <col min="6661" max="6661" width="5" style="4" customWidth="1"/>
    <col min="6662" max="6663" width="9.140625" style="4"/>
    <col min="6664" max="6664" width="27.7109375" style="4" customWidth="1"/>
    <col min="6665" max="6665" width="13" style="4" customWidth="1"/>
    <col min="6666" max="6666" width="13.140625" style="4" customWidth="1"/>
    <col min="6667" max="6667" width="13" style="4" customWidth="1"/>
    <col min="6668" max="6668" width="1" style="4" customWidth="1"/>
    <col min="6669" max="6670" width="5.42578125" style="4" customWidth="1"/>
    <col min="6671" max="6671" width="38.140625" style="4" customWidth="1"/>
    <col min="6672" max="6672" width="2.7109375" style="4" customWidth="1"/>
    <col min="6673" max="6912" width="9.140625" style="4"/>
    <col min="6913" max="6913" width="2.28515625" style="4" customWidth="1"/>
    <col min="6914" max="6914" width="5.85546875" style="4" customWidth="1"/>
    <col min="6915" max="6915" width="6.42578125" style="4" customWidth="1"/>
    <col min="6916" max="6916" width="5.140625" style="4" customWidth="1"/>
    <col min="6917" max="6917" width="5" style="4" customWidth="1"/>
    <col min="6918" max="6919" width="9.140625" style="4"/>
    <col min="6920" max="6920" width="27.7109375" style="4" customWidth="1"/>
    <col min="6921" max="6921" width="13" style="4" customWidth="1"/>
    <col min="6922" max="6922" width="13.140625" style="4" customWidth="1"/>
    <col min="6923" max="6923" width="13" style="4" customWidth="1"/>
    <col min="6924" max="6924" width="1" style="4" customWidth="1"/>
    <col min="6925" max="6926" width="5.42578125" style="4" customWidth="1"/>
    <col min="6927" max="6927" width="38.140625" style="4" customWidth="1"/>
    <col min="6928" max="6928" width="2.7109375" style="4" customWidth="1"/>
    <col min="6929" max="7168" width="9.140625" style="4"/>
    <col min="7169" max="7169" width="2.28515625" style="4" customWidth="1"/>
    <col min="7170" max="7170" width="5.85546875" style="4" customWidth="1"/>
    <col min="7171" max="7171" width="6.42578125" style="4" customWidth="1"/>
    <col min="7172" max="7172" width="5.140625" style="4" customWidth="1"/>
    <col min="7173" max="7173" width="5" style="4" customWidth="1"/>
    <col min="7174" max="7175" width="9.140625" style="4"/>
    <col min="7176" max="7176" width="27.7109375" style="4" customWidth="1"/>
    <col min="7177" max="7177" width="13" style="4" customWidth="1"/>
    <col min="7178" max="7178" width="13.140625" style="4" customWidth="1"/>
    <col min="7179" max="7179" width="13" style="4" customWidth="1"/>
    <col min="7180" max="7180" width="1" style="4" customWidth="1"/>
    <col min="7181" max="7182" width="5.42578125" style="4" customWidth="1"/>
    <col min="7183" max="7183" width="38.140625" style="4" customWidth="1"/>
    <col min="7184" max="7184" width="2.7109375" style="4" customWidth="1"/>
    <col min="7185" max="7424" width="9.140625" style="4"/>
    <col min="7425" max="7425" width="2.28515625" style="4" customWidth="1"/>
    <col min="7426" max="7426" width="5.85546875" style="4" customWidth="1"/>
    <col min="7427" max="7427" width="6.42578125" style="4" customWidth="1"/>
    <col min="7428" max="7428" width="5.140625" style="4" customWidth="1"/>
    <col min="7429" max="7429" width="5" style="4" customWidth="1"/>
    <col min="7430" max="7431" width="9.140625" style="4"/>
    <col min="7432" max="7432" width="27.7109375" style="4" customWidth="1"/>
    <col min="7433" max="7433" width="13" style="4" customWidth="1"/>
    <col min="7434" max="7434" width="13.140625" style="4" customWidth="1"/>
    <col min="7435" max="7435" width="13" style="4" customWidth="1"/>
    <col min="7436" max="7436" width="1" style="4" customWidth="1"/>
    <col min="7437" max="7438" width="5.42578125" style="4" customWidth="1"/>
    <col min="7439" max="7439" width="38.140625" style="4" customWidth="1"/>
    <col min="7440" max="7440" width="2.7109375" style="4" customWidth="1"/>
    <col min="7441" max="7680" width="9.140625" style="4"/>
    <col min="7681" max="7681" width="2.28515625" style="4" customWidth="1"/>
    <col min="7682" max="7682" width="5.85546875" style="4" customWidth="1"/>
    <col min="7683" max="7683" width="6.42578125" style="4" customWidth="1"/>
    <col min="7684" max="7684" width="5.140625" style="4" customWidth="1"/>
    <col min="7685" max="7685" width="5" style="4" customWidth="1"/>
    <col min="7686" max="7687" width="9.140625" style="4"/>
    <col min="7688" max="7688" width="27.7109375" style="4" customWidth="1"/>
    <col min="7689" max="7689" width="13" style="4" customWidth="1"/>
    <col min="7690" max="7690" width="13.140625" style="4" customWidth="1"/>
    <col min="7691" max="7691" width="13" style="4" customWidth="1"/>
    <col min="7692" max="7692" width="1" style="4" customWidth="1"/>
    <col min="7693" max="7694" width="5.42578125" style="4" customWidth="1"/>
    <col min="7695" max="7695" width="38.140625" style="4" customWidth="1"/>
    <col min="7696" max="7696" width="2.7109375" style="4" customWidth="1"/>
    <col min="7697" max="7936" width="9.140625" style="4"/>
    <col min="7937" max="7937" width="2.28515625" style="4" customWidth="1"/>
    <col min="7938" max="7938" width="5.85546875" style="4" customWidth="1"/>
    <col min="7939" max="7939" width="6.42578125" style="4" customWidth="1"/>
    <col min="7940" max="7940" width="5.140625" style="4" customWidth="1"/>
    <col min="7941" max="7941" width="5" style="4" customWidth="1"/>
    <col min="7942" max="7943" width="9.140625" style="4"/>
    <col min="7944" max="7944" width="27.7109375" style="4" customWidth="1"/>
    <col min="7945" max="7945" width="13" style="4" customWidth="1"/>
    <col min="7946" max="7946" width="13.140625" style="4" customWidth="1"/>
    <col min="7947" max="7947" width="13" style="4" customWidth="1"/>
    <col min="7948" max="7948" width="1" style="4" customWidth="1"/>
    <col min="7949" max="7950" width="5.42578125" style="4" customWidth="1"/>
    <col min="7951" max="7951" width="38.140625" style="4" customWidth="1"/>
    <col min="7952" max="7952" width="2.7109375" style="4" customWidth="1"/>
    <col min="7953" max="8192" width="9.140625" style="4"/>
    <col min="8193" max="8193" width="2.28515625" style="4" customWidth="1"/>
    <col min="8194" max="8194" width="5.85546875" style="4" customWidth="1"/>
    <col min="8195" max="8195" width="6.42578125" style="4" customWidth="1"/>
    <col min="8196" max="8196" width="5.140625" style="4" customWidth="1"/>
    <col min="8197" max="8197" width="5" style="4" customWidth="1"/>
    <col min="8198" max="8199" width="9.140625" style="4"/>
    <col min="8200" max="8200" width="27.7109375" style="4" customWidth="1"/>
    <col min="8201" max="8201" width="13" style="4" customWidth="1"/>
    <col min="8202" max="8202" width="13.140625" style="4" customWidth="1"/>
    <col min="8203" max="8203" width="13" style="4" customWidth="1"/>
    <col min="8204" max="8204" width="1" style="4" customWidth="1"/>
    <col min="8205" max="8206" width="5.42578125" style="4" customWidth="1"/>
    <col min="8207" max="8207" width="38.140625" style="4" customWidth="1"/>
    <col min="8208" max="8208" width="2.7109375" style="4" customWidth="1"/>
    <col min="8209" max="8448" width="9.140625" style="4"/>
    <col min="8449" max="8449" width="2.28515625" style="4" customWidth="1"/>
    <col min="8450" max="8450" width="5.85546875" style="4" customWidth="1"/>
    <col min="8451" max="8451" width="6.42578125" style="4" customWidth="1"/>
    <col min="8452" max="8452" width="5.140625" style="4" customWidth="1"/>
    <col min="8453" max="8453" width="5" style="4" customWidth="1"/>
    <col min="8454" max="8455" width="9.140625" style="4"/>
    <col min="8456" max="8456" width="27.7109375" style="4" customWidth="1"/>
    <col min="8457" max="8457" width="13" style="4" customWidth="1"/>
    <col min="8458" max="8458" width="13.140625" style="4" customWidth="1"/>
    <col min="8459" max="8459" width="13" style="4" customWidth="1"/>
    <col min="8460" max="8460" width="1" style="4" customWidth="1"/>
    <col min="8461" max="8462" width="5.42578125" style="4" customWidth="1"/>
    <col min="8463" max="8463" width="38.140625" style="4" customWidth="1"/>
    <col min="8464" max="8464" width="2.7109375" style="4" customWidth="1"/>
    <col min="8465" max="8704" width="9.140625" style="4"/>
    <col min="8705" max="8705" width="2.28515625" style="4" customWidth="1"/>
    <col min="8706" max="8706" width="5.85546875" style="4" customWidth="1"/>
    <col min="8707" max="8707" width="6.42578125" style="4" customWidth="1"/>
    <col min="8708" max="8708" width="5.140625" style="4" customWidth="1"/>
    <col min="8709" max="8709" width="5" style="4" customWidth="1"/>
    <col min="8710" max="8711" width="9.140625" style="4"/>
    <col min="8712" max="8712" width="27.7109375" style="4" customWidth="1"/>
    <col min="8713" max="8713" width="13" style="4" customWidth="1"/>
    <col min="8714" max="8714" width="13.140625" style="4" customWidth="1"/>
    <col min="8715" max="8715" width="13" style="4" customWidth="1"/>
    <col min="8716" max="8716" width="1" style="4" customWidth="1"/>
    <col min="8717" max="8718" width="5.42578125" style="4" customWidth="1"/>
    <col min="8719" max="8719" width="38.140625" style="4" customWidth="1"/>
    <col min="8720" max="8720" width="2.7109375" style="4" customWidth="1"/>
    <col min="8721" max="8960" width="9.140625" style="4"/>
    <col min="8961" max="8961" width="2.28515625" style="4" customWidth="1"/>
    <col min="8962" max="8962" width="5.85546875" style="4" customWidth="1"/>
    <col min="8963" max="8963" width="6.42578125" style="4" customWidth="1"/>
    <col min="8964" max="8964" width="5.140625" style="4" customWidth="1"/>
    <col min="8965" max="8965" width="5" style="4" customWidth="1"/>
    <col min="8966" max="8967" width="9.140625" style="4"/>
    <col min="8968" max="8968" width="27.7109375" style="4" customWidth="1"/>
    <col min="8969" max="8969" width="13" style="4" customWidth="1"/>
    <col min="8970" max="8970" width="13.140625" style="4" customWidth="1"/>
    <col min="8971" max="8971" width="13" style="4" customWidth="1"/>
    <col min="8972" max="8972" width="1" style="4" customWidth="1"/>
    <col min="8973" max="8974" width="5.42578125" style="4" customWidth="1"/>
    <col min="8975" max="8975" width="38.140625" style="4" customWidth="1"/>
    <col min="8976" max="8976" width="2.7109375" style="4" customWidth="1"/>
    <col min="8977" max="9216" width="9.140625" style="4"/>
    <col min="9217" max="9217" width="2.28515625" style="4" customWidth="1"/>
    <col min="9218" max="9218" width="5.85546875" style="4" customWidth="1"/>
    <col min="9219" max="9219" width="6.42578125" style="4" customWidth="1"/>
    <col min="9220" max="9220" width="5.140625" style="4" customWidth="1"/>
    <col min="9221" max="9221" width="5" style="4" customWidth="1"/>
    <col min="9222" max="9223" width="9.140625" style="4"/>
    <col min="9224" max="9224" width="27.7109375" style="4" customWidth="1"/>
    <col min="9225" max="9225" width="13" style="4" customWidth="1"/>
    <col min="9226" max="9226" width="13.140625" style="4" customWidth="1"/>
    <col min="9227" max="9227" width="13" style="4" customWidth="1"/>
    <col min="9228" max="9228" width="1" style="4" customWidth="1"/>
    <col min="9229" max="9230" width="5.42578125" style="4" customWidth="1"/>
    <col min="9231" max="9231" width="38.140625" style="4" customWidth="1"/>
    <col min="9232" max="9232" width="2.7109375" style="4" customWidth="1"/>
    <col min="9233" max="9472" width="9.140625" style="4"/>
    <col min="9473" max="9473" width="2.28515625" style="4" customWidth="1"/>
    <col min="9474" max="9474" width="5.85546875" style="4" customWidth="1"/>
    <col min="9475" max="9475" width="6.42578125" style="4" customWidth="1"/>
    <col min="9476" max="9476" width="5.140625" style="4" customWidth="1"/>
    <col min="9477" max="9477" width="5" style="4" customWidth="1"/>
    <col min="9478" max="9479" width="9.140625" style="4"/>
    <col min="9480" max="9480" width="27.7109375" style="4" customWidth="1"/>
    <col min="9481" max="9481" width="13" style="4" customWidth="1"/>
    <col min="9482" max="9482" width="13.140625" style="4" customWidth="1"/>
    <col min="9483" max="9483" width="13" style="4" customWidth="1"/>
    <col min="9484" max="9484" width="1" style="4" customWidth="1"/>
    <col min="9485" max="9486" width="5.42578125" style="4" customWidth="1"/>
    <col min="9487" max="9487" width="38.140625" style="4" customWidth="1"/>
    <col min="9488" max="9488" width="2.7109375" style="4" customWidth="1"/>
    <col min="9489" max="9728" width="9.140625" style="4"/>
    <col min="9729" max="9729" width="2.28515625" style="4" customWidth="1"/>
    <col min="9730" max="9730" width="5.85546875" style="4" customWidth="1"/>
    <col min="9731" max="9731" width="6.42578125" style="4" customWidth="1"/>
    <col min="9732" max="9732" width="5.140625" style="4" customWidth="1"/>
    <col min="9733" max="9733" width="5" style="4" customWidth="1"/>
    <col min="9734" max="9735" width="9.140625" style="4"/>
    <col min="9736" max="9736" width="27.7109375" style="4" customWidth="1"/>
    <col min="9737" max="9737" width="13" style="4" customWidth="1"/>
    <col min="9738" max="9738" width="13.140625" style="4" customWidth="1"/>
    <col min="9739" max="9739" width="13" style="4" customWidth="1"/>
    <col min="9740" max="9740" width="1" style="4" customWidth="1"/>
    <col min="9741" max="9742" width="5.42578125" style="4" customWidth="1"/>
    <col min="9743" max="9743" width="38.140625" style="4" customWidth="1"/>
    <col min="9744" max="9744" width="2.7109375" style="4" customWidth="1"/>
    <col min="9745" max="9984" width="9.140625" style="4"/>
    <col min="9985" max="9985" width="2.28515625" style="4" customWidth="1"/>
    <col min="9986" max="9986" width="5.85546875" style="4" customWidth="1"/>
    <col min="9987" max="9987" width="6.42578125" style="4" customWidth="1"/>
    <col min="9988" max="9988" width="5.140625" style="4" customWidth="1"/>
    <col min="9989" max="9989" width="5" style="4" customWidth="1"/>
    <col min="9990" max="9991" width="9.140625" style="4"/>
    <col min="9992" max="9992" width="27.7109375" style="4" customWidth="1"/>
    <col min="9993" max="9993" width="13" style="4" customWidth="1"/>
    <col min="9994" max="9994" width="13.140625" style="4" customWidth="1"/>
    <col min="9995" max="9995" width="13" style="4" customWidth="1"/>
    <col min="9996" max="9996" width="1" style="4" customWidth="1"/>
    <col min="9997" max="9998" width="5.42578125" style="4" customWidth="1"/>
    <col min="9999" max="9999" width="38.140625" style="4" customWidth="1"/>
    <col min="10000" max="10000" width="2.7109375" style="4" customWidth="1"/>
    <col min="10001" max="10240" width="9.140625" style="4"/>
    <col min="10241" max="10241" width="2.28515625" style="4" customWidth="1"/>
    <col min="10242" max="10242" width="5.85546875" style="4" customWidth="1"/>
    <col min="10243" max="10243" width="6.42578125" style="4" customWidth="1"/>
    <col min="10244" max="10244" width="5.140625" style="4" customWidth="1"/>
    <col min="10245" max="10245" width="5" style="4" customWidth="1"/>
    <col min="10246" max="10247" width="9.140625" style="4"/>
    <col min="10248" max="10248" width="27.7109375" style="4" customWidth="1"/>
    <col min="10249" max="10249" width="13" style="4" customWidth="1"/>
    <col min="10250" max="10250" width="13.140625" style="4" customWidth="1"/>
    <col min="10251" max="10251" width="13" style="4" customWidth="1"/>
    <col min="10252" max="10252" width="1" style="4" customWidth="1"/>
    <col min="10253" max="10254" width="5.42578125" style="4" customWidth="1"/>
    <col min="10255" max="10255" width="38.140625" style="4" customWidth="1"/>
    <col min="10256" max="10256" width="2.7109375" style="4" customWidth="1"/>
    <col min="10257" max="10496" width="9.140625" style="4"/>
    <col min="10497" max="10497" width="2.28515625" style="4" customWidth="1"/>
    <col min="10498" max="10498" width="5.85546875" style="4" customWidth="1"/>
    <col min="10499" max="10499" width="6.42578125" style="4" customWidth="1"/>
    <col min="10500" max="10500" width="5.140625" style="4" customWidth="1"/>
    <col min="10501" max="10501" width="5" style="4" customWidth="1"/>
    <col min="10502" max="10503" width="9.140625" style="4"/>
    <col min="10504" max="10504" width="27.7109375" style="4" customWidth="1"/>
    <col min="10505" max="10505" width="13" style="4" customWidth="1"/>
    <col min="10506" max="10506" width="13.140625" style="4" customWidth="1"/>
    <col min="10507" max="10507" width="13" style="4" customWidth="1"/>
    <col min="10508" max="10508" width="1" style="4" customWidth="1"/>
    <col min="10509" max="10510" width="5.42578125" style="4" customWidth="1"/>
    <col min="10511" max="10511" width="38.140625" style="4" customWidth="1"/>
    <col min="10512" max="10512" width="2.7109375" style="4" customWidth="1"/>
    <col min="10513" max="10752" width="9.140625" style="4"/>
    <col min="10753" max="10753" width="2.28515625" style="4" customWidth="1"/>
    <col min="10754" max="10754" width="5.85546875" style="4" customWidth="1"/>
    <col min="10755" max="10755" width="6.42578125" style="4" customWidth="1"/>
    <col min="10756" max="10756" width="5.140625" style="4" customWidth="1"/>
    <col min="10757" max="10757" width="5" style="4" customWidth="1"/>
    <col min="10758" max="10759" width="9.140625" style="4"/>
    <col min="10760" max="10760" width="27.7109375" style="4" customWidth="1"/>
    <col min="10761" max="10761" width="13" style="4" customWidth="1"/>
    <col min="10762" max="10762" width="13.140625" style="4" customWidth="1"/>
    <col min="10763" max="10763" width="13" style="4" customWidth="1"/>
    <col min="10764" max="10764" width="1" style="4" customWidth="1"/>
    <col min="10765" max="10766" width="5.42578125" style="4" customWidth="1"/>
    <col min="10767" max="10767" width="38.140625" style="4" customWidth="1"/>
    <col min="10768" max="10768" width="2.7109375" style="4" customWidth="1"/>
    <col min="10769" max="11008" width="9.140625" style="4"/>
    <col min="11009" max="11009" width="2.28515625" style="4" customWidth="1"/>
    <col min="11010" max="11010" width="5.85546875" style="4" customWidth="1"/>
    <col min="11011" max="11011" width="6.42578125" style="4" customWidth="1"/>
    <col min="11012" max="11012" width="5.140625" style="4" customWidth="1"/>
    <col min="11013" max="11013" width="5" style="4" customWidth="1"/>
    <col min="11014" max="11015" width="9.140625" style="4"/>
    <col min="11016" max="11016" width="27.7109375" style="4" customWidth="1"/>
    <col min="11017" max="11017" width="13" style="4" customWidth="1"/>
    <col min="11018" max="11018" width="13.140625" style="4" customWidth="1"/>
    <col min="11019" max="11019" width="13" style="4" customWidth="1"/>
    <col min="11020" max="11020" width="1" style="4" customWidth="1"/>
    <col min="11021" max="11022" width="5.42578125" style="4" customWidth="1"/>
    <col min="11023" max="11023" width="38.140625" style="4" customWidth="1"/>
    <col min="11024" max="11024" width="2.7109375" style="4" customWidth="1"/>
    <col min="11025" max="11264" width="9.140625" style="4"/>
    <col min="11265" max="11265" width="2.28515625" style="4" customWidth="1"/>
    <col min="11266" max="11266" width="5.85546875" style="4" customWidth="1"/>
    <col min="11267" max="11267" width="6.42578125" style="4" customWidth="1"/>
    <col min="11268" max="11268" width="5.140625" style="4" customWidth="1"/>
    <col min="11269" max="11269" width="5" style="4" customWidth="1"/>
    <col min="11270" max="11271" width="9.140625" style="4"/>
    <col min="11272" max="11272" width="27.7109375" style="4" customWidth="1"/>
    <col min="11273" max="11273" width="13" style="4" customWidth="1"/>
    <col min="11274" max="11274" width="13.140625" style="4" customWidth="1"/>
    <col min="11275" max="11275" width="13" style="4" customWidth="1"/>
    <col min="11276" max="11276" width="1" style="4" customWidth="1"/>
    <col min="11277" max="11278" width="5.42578125" style="4" customWidth="1"/>
    <col min="11279" max="11279" width="38.140625" style="4" customWidth="1"/>
    <col min="11280" max="11280" width="2.7109375" style="4" customWidth="1"/>
    <col min="11281" max="11520" width="9.140625" style="4"/>
    <col min="11521" max="11521" width="2.28515625" style="4" customWidth="1"/>
    <col min="11522" max="11522" width="5.85546875" style="4" customWidth="1"/>
    <col min="11523" max="11523" width="6.42578125" style="4" customWidth="1"/>
    <col min="11524" max="11524" width="5.140625" style="4" customWidth="1"/>
    <col min="11525" max="11525" width="5" style="4" customWidth="1"/>
    <col min="11526" max="11527" width="9.140625" style="4"/>
    <col min="11528" max="11528" width="27.7109375" style="4" customWidth="1"/>
    <col min="11529" max="11529" width="13" style="4" customWidth="1"/>
    <col min="11530" max="11530" width="13.140625" style="4" customWidth="1"/>
    <col min="11531" max="11531" width="13" style="4" customWidth="1"/>
    <col min="11532" max="11532" width="1" style="4" customWidth="1"/>
    <col min="11533" max="11534" width="5.42578125" style="4" customWidth="1"/>
    <col min="11535" max="11535" width="38.140625" style="4" customWidth="1"/>
    <col min="11536" max="11536" width="2.7109375" style="4" customWidth="1"/>
    <col min="11537" max="11776" width="9.140625" style="4"/>
    <col min="11777" max="11777" width="2.28515625" style="4" customWidth="1"/>
    <col min="11778" max="11778" width="5.85546875" style="4" customWidth="1"/>
    <col min="11779" max="11779" width="6.42578125" style="4" customWidth="1"/>
    <col min="11780" max="11780" width="5.140625" style="4" customWidth="1"/>
    <col min="11781" max="11781" width="5" style="4" customWidth="1"/>
    <col min="11782" max="11783" width="9.140625" style="4"/>
    <col min="11784" max="11784" width="27.7109375" style="4" customWidth="1"/>
    <col min="11785" max="11785" width="13" style="4" customWidth="1"/>
    <col min="11786" max="11786" width="13.140625" style="4" customWidth="1"/>
    <col min="11787" max="11787" width="13" style="4" customWidth="1"/>
    <col min="11788" max="11788" width="1" style="4" customWidth="1"/>
    <col min="11789" max="11790" width="5.42578125" style="4" customWidth="1"/>
    <col min="11791" max="11791" width="38.140625" style="4" customWidth="1"/>
    <col min="11792" max="11792" width="2.7109375" style="4" customWidth="1"/>
    <col min="11793" max="12032" width="9.140625" style="4"/>
    <col min="12033" max="12033" width="2.28515625" style="4" customWidth="1"/>
    <col min="12034" max="12034" width="5.85546875" style="4" customWidth="1"/>
    <col min="12035" max="12035" width="6.42578125" style="4" customWidth="1"/>
    <col min="12036" max="12036" width="5.140625" style="4" customWidth="1"/>
    <col min="12037" max="12037" width="5" style="4" customWidth="1"/>
    <col min="12038" max="12039" width="9.140625" style="4"/>
    <col min="12040" max="12040" width="27.7109375" style="4" customWidth="1"/>
    <col min="12041" max="12041" width="13" style="4" customWidth="1"/>
    <col min="12042" max="12042" width="13.140625" style="4" customWidth="1"/>
    <col min="12043" max="12043" width="13" style="4" customWidth="1"/>
    <col min="12044" max="12044" width="1" style="4" customWidth="1"/>
    <col min="12045" max="12046" width="5.42578125" style="4" customWidth="1"/>
    <col min="12047" max="12047" width="38.140625" style="4" customWidth="1"/>
    <col min="12048" max="12048" width="2.7109375" style="4" customWidth="1"/>
    <col min="12049" max="12288" width="9.140625" style="4"/>
    <col min="12289" max="12289" width="2.28515625" style="4" customWidth="1"/>
    <col min="12290" max="12290" width="5.85546875" style="4" customWidth="1"/>
    <col min="12291" max="12291" width="6.42578125" style="4" customWidth="1"/>
    <col min="12292" max="12292" width="5.140625" style="4" customWidth="1"/>
    <col min="12293" max="12293" width="5" style="4" customWidth="1"/>
    <col min="12294" max="12295" width="9.140625" style="4"/>
    <col min="12296" max="12296" width="27.7109375" style="4" customWidth="1"/>
    <col min="12297" max="12297" width="13" style="4" customWidth="1"/>
    <col min="12298" max="12298" width="13.140625" style="4" customWidth="1"/>
    <col min="12299" max="12299" width="13" style="4" customWidth="1"/>
    <col min="12300" max="12300" width="1" style="4" customWidth="1"/>
    <col min="12301" max="12302" width="5.42578125" style="4" customWidth="1"/>
    <col min="12303" max="12303" width="38.140625" style="4" customWidth="1"/>
    <col min="12304" max="12304" width="2.7109375" style="4" customWidth="1"/>
    <col min="12305" max="12544" width="9.140625" style="4"/>
    <col min="12545" max="12545" width="2.28515625" style="4" customWidth="1"/>
    <col min="12546" max="12546" width="5.85546875" style="4" customWidth="1"/>
    <col min="12547" max="12547" width="6.42578125" style="4" customWidth="1"/>
    <col min="12548" max="12548" width="5.140625" style="4" customWidth="1"/>
    <col min="12549" max="12549" width="5" style="4" customWidth="1"/>
    <col min="12550" max="12551" width="9.140625" style="4"/>
    <col min="12552" max="12552" width="27.7109375" style="4" customWidth="1"/>
    <col min="12553" max="12553" width="13" style="4" customWidth="1"/>
    <col min="12554" max="12554" width="13.140625" style="4" customWidth="1"/>
    <col min="12555" max="12555" width="13" style="4" customWidth="1"/>
    <col min="12556" max="12556" width="1" style="4" customWidth="1"/>
    <col min="12557" max="12558" width="5.42578125" style="4" customWidth="1"/>
    <col min="12559" max="12559" width="38.140625" style="4" customWidth="1"/>
    <col min="12560" max="12560" width="2.7109375" style="4" customWidth="1"/>
    <col min="12561" max="12800" width="9.140625" style="4"/>
    <col min="12801" max="12801" width="2.28515625" style="4" customWidth="1"/>
    <col min="12802" max="12802" width="5.85546875" style="4" customWidth="1"/>
    <col min="12803" max="12803" width="6.42578125" style="4" customWidth="1"/>
    <col min="12804" max="12804" width="5.140625" style="4" customWidth="1"/>
    <col min="12805" max="12805" width="5" style="4" customWidth="1"/>
    <col min="12806" max="12807" width="9.140625" style="4"/>
    <col min="12808" max="12808" width="27.7109375" style="4" customWidth="1"/>
    <col min="12809" max="12809" width="13" style="4" customWidth="1"/>
    <col min="12810" max="12810" width="13.140625" style="4" customWidth="1"/>
    <col min="12811" max="12811" width="13" style="4" customWidth="1"/>
    <col min="12812" max="12812" width="1" style="4" customWidth="1"/>
    <col min="12813" max="12814" width="5.42578125" style="4" customWidth="1"/>
    <col min="12815" max="12815" width="38.140625" style="4" customWidth="1"/>
    <col min="12816" max="12816" width="2.7109375" style="4" customWidth="1"/>
    <col min="12817" max="13056" width="9.140625" style="4"/>
    <col min="13057" max="13057" width="2.28515625" style="4" customWidth="1"/>
    <col min="13058" max="13058" width="5.85546875" style="4" customWidth="1"/>
    <col min="13059" max="13059" width="6.42578125" style="4" customWidth="1"/>
    <col min="13060" max="13060" width="5.140625" style="4" customWidth="1"/>
    <col min="13061" max="13061" width="5" style="4" customWidth="1"/>
    <col min="13062" max="13063" width="9.140625" style="4"/>
    <col min="13064" max="13064" width="27.7109375" style="4" customWidth="1"/>
    <col min="13065" max="13065" width="13" style="4" customWidth="1"/>
    <col min="13066" max="13066" width="13.140625" style="4" customWidth="1"/>
    <col min="13067" max="13067" width="13" style="4" customWidth="1"/>
    <col min="13068" max="13068" width="1" style="4" customWidth="1"/>
    <col min="13069" max="13070" width="5.42578125" style="4" customWidth="1"/>
    <col min="13071" max="13071" width="38.140625" style="4" customWidth="1"/>
    <col min="13072" max="13072" width="2.7109375" style="4" customWidth="1"/>
    <col min="13073" max="13312" width="9.140625" style="4"/>
    <col min="13313" max="13313" width="2.28515625" style="4" customWidth="1"/>
    <col min="13314" max="13314" width="5.85546875" style="4" customWidth="1"/>
    <col min="13315" max="13315" width="6.42578125" style="4" customWidth="1"/>
    <col min="13316" max="13316" width="5.140625" style="4" customWidth="1"/>
    <col min="13317" max="13317" width="5" style="4" customWidth="1"/>
    <col min="13318" max="13319" width="9.140625" style="4"/>
    <col min="13320" max="13320" width="27.7109375" style="4" customWidth="1"/>
    <col min="13321" max="13321" width="13" style="4" customWidth="1"/>
    <col min="13322" max="13322" width="13.140625" style="4" customWidth="1"/>
    <col min="13323" max="13323" width="13" style="4" customWidth="1"/>
    <col min="13324" max="13324" width="1" style="4" customWidth="1"/>
    <col min="13325" max="13326" width="5.42578125" style="4" customWidth="1"/>
    <col min="13327" max="13327" width="38.140625" style="4" customWidth="1"/>
    <col min="13328" max="13328" width="2.7109375" style="4" customWidth="1"/>
    <col min="13329" max="13568" width="9.140625" style="4"/>
    <col min="13569" max="13569" width="2.28515625" style="4" customWidth="1"/>
    <col min="13570" max="13570" width="5.85546875" style="4" customWidth="1"/>
    <col min="13571" max="13571" width="6.42578125" style="4" customWidth="1"/>
    <col min="13572" max="13572" width="5.140625" style="4" customWidth="1"/>
    <col min="13573" max="13573" width="5" style="4" customWidth="1"/>
    <col min="13574" max="13575" width="9.140625" style="4"/>
    <col min="13576" max="13576" width="27.7109375" style="4" customWidth="1"/>
    <col min="13577" max="13577" width="13" style="4" customWidth="1"/>
    <col min="13578" max="13578" width="13.140625" style="4" customWidth="1"/>
    <col min="13579" max="13579" width="13" style="4" customWidth="1"/>
    <col min="13580" max="13580" width="1" style="4" customWidth="1"/>
    <col min="13581" max="13582" width="5.42578125" style="4" customWidth="1"/>
    <col min="13583" max="13583" width="38.140625" style="4" customWidth="1"/>
    <col min="13584" max="13584" width="2.7109375" style="4" customWidth="1"/>
    <col min="13585" max="13824" width="9.140625" style="4"/>
    <col min="13825" max="13825" width="2.28515625" style="4" customWidth="1"/>
    <col min="13826" max="13826" width="5.85546875" style="4" customWidth="1"/>
    <col min="13827" max="13827" width="6.42578125" style="4" customWidth="1"/>
    <col min="13828" max="13828" width="5.140625" style="4" customWidth="1"/>
    <col min="13829" max="13829" width="5" style="4" customWidth="1"/>
    <col min="13830" max="13831" width="9.140625" style="4"/>
    <col min="13832" max="13832" width="27.7109375" style="4" customWidth="1"/>
    <col min="13833" max="13833" width="13" style="4" customWidth="1"/>
    <col min="13834" max="13834" width="13.140625" style="4" customWidth="1"/>
    <col min="13835" max="13835" width="13" style="4" customWidth="1"/>
    <col min="13836" max="13836" width="1" style="4" customWidth="1"/>
    <col min="13837" max="13838" width="5.42578125" style="4" customWidth="1"/>
    <col min="13839" max="13839" width="38.140625" style="4" customWidth="1"/>
    <col min="13840" max="13840" width="2.7109375" style="4" customWidth="1"/>
    <col min="13841" max="14080" width="9.140625" style="4"/>
    <col min="14081" max="14081" width="2.28515625" style="4" customWidth="1"/>
    <col min="14082" max="14082" width="5.85546875" style="4" customWidth="1"/>
    <col min="14083" max="14083" width="6.42578125" style="4" customWidth="1"/>
    <col min="14084" max="14084" width="5.140625" style="4" customWidth="1"/>
    <col min="14085" max="14085" width="5" style="4" customWidth="1"/>
    <col min="14086" max="14087" width="9.140625" style="4"/>
    <col min="14088" max="14088" width="27.7109375" style="4" customWidth="1"/>
    <col min="14089" max="14089" width="13" style="4" customWidth="1"/>
    <col min="14090" max="14090" width="13.140625" style="4" customWidth="1"/>
    <col min="14091" max="14091" width="13" style="4" customWidth="1"/>
    <col min="14092" max="14092" width="1" style="4" customWidth="1"/>
    <col min="14093" max="14094" width="5.42578125" style="4" customWidth="1"/>
    <col min="14095" max="14095" width="38.140625" style="4" customWidth="1"/>
    <col min="14096" max="14096" width="2.7109375" style="4" customWidth="1"/>
    <col min="14097" max="14336" width="9.140625" style="4"/>
    <col min="14337" max="14337" width="2.28515625" style="4" customWidth="1"/>
    <col min="14338" max="14338" width="5.85546875" style="4" customWidth="1"/>
    <col min="14339" max="14339" width="6.42578125" style="4" customWidth="1"/>
    <col min="14340" max="14340" width="5.140625" style="4" customWidth="1"/>
    <col min="14341" max="14341" width="5" style="4" customWidth="1"/>
    <col min="14342" max="14343" width="9.140625" style="4"/>
    <col min="14344" max="14344" width="27.7109375" style="4" customWidth="1"/>
    <col min="14345" max="14345" width="13" style="4" customWidth="1"/>
    <col min="14346" max="14346" width="13.140625" style="4" customWidth="1"/>
    <col min="14347" max="14347" width="13" style="4" customWidth="1"/>
    <col min="14348" max="14348" width="1" style="4" customWidth="1"/>
    <col min="14349" max="14350" width="5.42578125" style="4" customWidth="1"/>
    <col min="14351" max="14351" width="38.140625" style="4" customWidth="1"/>
    <col min="14352" max="14352" width="2.7109375" style="4" customWidth="1"/>
    <col min="14353" max="14592" width="9.140625" style="4"/>
    <col min="14593" max="14593" width="2.28515625" style="4" customWidth="1"/>
    <col min="14594" max="14594" width="5.85546875" style="4" customWidth="1"/>
    <col min="14595" max="14595" width="6.42578125" style="4" customWidth="1"/>
    <col min="14596" max="14596" width="5.140625" style="4" customWidth="1"/>
    <col min="14597" max="14597" width="5" style="4" customWidth="1"/>
    <col min="14598" max="14599" width="9.140625" style="4"/>
    <col min="14600" max="14600" width="27.7109375" style="4" customWidth="1"/>
    <col min="14601" max="14601" width="13" style="4" customWidth="1"/>
    <col min="14602" max="14602" width="13.140625" style="4" customWidth="1"/>
    <col min="14603" max="14603" width="13" style="4" customWidth="1"/>
    <col min="14604" max="14604" width="1" style="4" customWidth="1"/>
    <col min="14605" max="14606" width="5.42578125" style="4" customWidth="1"/>
    <col min="14607" max="14607" width="38.140625" style="4" customWidth="1"/>
    <col min="14608" max="14608" width="2.7109375" style="4" customWidth="1"/>
    <col min="14609" max="14848" width="9.140625" style="4"/>
    <col min="14849" max="14849" width="2.28515625" style="4" customWidth="1"/>
    <col min="14850" max="14850" width="5.85546875" style="4" customWidth="1"/>
    <col min="14851" max="14851" width="6.42578125" style="4" customWidth="1"/>
    <col min="14852" max="14852" width="5.140625" style="4" customWidth="1"/>
    <col min="14853" max="14853" width="5" style="4" customWidth="1"/>
    <col min="14854" max="14855" width="9.140625" style="4"/>
    <col min="14856" max="14856" width="27.7109375" style="4" customWidth="1"/>
    <col min="14857" max="14857" width="13" style="4" customWidth="1"/>
    <col min="14858" max="14858" width="13.140625" style="4" customWidth="1"/>
    <col min="14859" max="14859" width="13" style="4" customWidth="1"/>
    <col min="14860" max="14860" width="1" style="4" customWidth="1"/>
    <col min="14861" max="14862" width="5.42578125" style="4" customWidth="1"/>
    <col min="14863" max="14863" width="38.140625" style="4" customWidth="1"/>
    <col min="14864" max="14864" width="2.7109375" style="4" customWidth="1"/>
    <col min="14865" max="15104" width="9.140625" style="4"/>
    <col min="15105" max="15105" width="2.28515625" style="4" customWidth="1"/>
    <col min="15106" max="15106" width="5.85546875" style="4" customWidth="1"/>
    <col min="15107" max="15107" width="6.42578125" style="4" customWidth="1"/>
    <col min="15108" max="15108" width="5.140625" style="4" customWidth="1"/>
    <col min="15109" max="15109" width="5" style="4" customWidth="1"/>
    <col min="15110" max="15111" width="9.140625" style="4"/>
    <col min="15112" max="15112" width="27.7109375" style="4" customWidth="1"/>
    <col min="15113" max="15113" width="13" style="4" customWidth="1"/>
    <col min="15114" max="15114" width="13.140625" style="4" customWidth="1"/>
    <col min="15115" max="15115" width="13" style="4" customWidth="1"/>
    <col min="15116" max="15116" width="1" style="4" customWidth="1"/>
    <col min="15117" max="15118" width="5.42578125" style="4" customWidth="1"/>
    <col min="15119" max="15119" width="38.140625" style="4" customWidth="1"/>
    <col min="15120" max="15120" width="2.7109375" style="4" customWidth="1"/>
    <col min="15121" max="15360" width="9.140625" style="4"/>
    <col min="15361" max="15361" width="2.28515625" style="4" customWidth="1"/>
    <col min="15362" max="15362" width="5.85546875" style="4" customWidth="1"/>
    <col min="15363" max="15363" width="6.42578125" style="4" customWidth="1"/>
    <col min="15364" max="15364" width="5.140625" style="4" customWidth="1"/>
    <col min="15365" max="15365" width="5" style="4" customWidth="1"/>
    <col min="15366" max="15367" width="9.140625" style="4"/>
    <col min="15368" max="15368" width="27.7109375" style="4" customWidth="1"/>
    <col min="15369" max="15369" width="13" style="4" customWidth="1"/>
    <col min="15370" max="15370" width="13.140625" style="4" customWidth="1"/>
    <col min="15371" max="15371" width="13" style="4" customWidth="1"/>
    <col min="15372" max="15372" width="1" style="4" customWidth="1"/>
    <col min="15373" max="15374" width="5.42578125" style="4" customWidth="1"/>
    <col min="15375" max="15375" width="38.140625" style="4" customWidth="1"/>
    <col min="15376" max="15376" width="2.7109375" style="4" customWidth="1"/>
    <col min="15377" max="15616" width="9.140625" style="4"/>
    <col min="15617" max="15617" width="2.28515625" style="4" customWidth="1"/>
    <col min="15618" max="15618" width="5.85546875" style="4" customWidth="1"/>
    <col min="15619" max="15619" width="6.42578125" style="4" customWidth="1"/>
    <col min="15620" max="15620" width="5.140625" style="4" customWidth="1"/>
    <col min="15621" max="15621" width="5" style="4" customWidth="1"/>
    <col min="15622" max="15623" width="9.140625" style="4"/>
    <col min="15624" max="15624" width="27.7109375" style="4" customWidth="1"/>
    <col min="15625" max="15625" width="13" style="4" customWidth="1"/>
    <col min="15626" max="15626" width="13.140625" style="4" customWidth="1"/>
    <col min="15627" max="15627" width="13" style="4" customWidth="1"/>
    <col min="15628" max="15628" width="1" style="4" customWidth="1"/>
    <col min="15629" max="15630" width="5.42578125" style="4" customWidth="1"/>
    <col min="15631" max="15631" width="38.140625" style="4" customWidth="1"/>
    <col min="15632" max="15632" width="2.7109375" style="4" customWidth="1"/>
    <col min="15633" max="15872" width="9.140625" style="4"/>
    <col min="15873" max="15873" width="2.28515625" style="4" customWidth="1"/>
    <col min="15874" max="15874" width="5.85546875" style="4" customWidth="1"/>
    <col min="15875" max="15875" width="6.42578125" style="4" customWidth="1"/>
    <col min="15876" max="15876" width="5.140625" style="4" customWidth="1"/>
    <col min="15877" max="15877" width="5" style="4" customWidth="1"/>
    <col min="15878" max="15879" width="9.140625" style="4"/>
    <col min="15880" max="15880" width="27.7109375" style="4" customWidth="1"/>
    <col min="15881" max="15881" width="13" style="4" customWidth="1"/>
    <col min="15882" max="15882" width="13.140625" style="4" customWidth="1"/>
    <col min="15883" max="15883" width="13" style="4" customWidth="1"/>
    <col min="15884" max="15884" width="1" style="4" customWidth="1"/>
    <col min="15885" max="15886" width="5.42578125" style="4" customWidth="1"/>
    <col min="15887" max="15887" width="38.140625" style="4" customWidth="1"/>
    <col min="15888" max="15888" width="2.7109375" style="4" customWidth="1"/>
    <col min="15889" max="16128" width="9.140625" style="4"/>
    <col min="16129" max="16129" width="2.28515625" style="4" customWidth="1"/>
    <col min="16130" max="16130" width="5.85546875" style="4" customWidth="1"/>
    <col min="16131" max="16131" width="6.42578125" style="4" customWidth="1"/>
    <col min="16132" max="16132" width="5.140625" style="4" customWidth="1"/>
    <col min="16133" max="16133" width="5" style="4" customWidth="1"/>
    <col min="16134" max="16135" width="9.140625" style="4"/>
    <col min="16136" max="16136" width="27.7109375" style="4" customWidth="1"/>
    <col min="16137" max="16137" width="13" style="4" customWidth="1"/>
    <col min="16138" max="16138" width="13.140625" style="4" customWidth="1"/>
    <col min="16139" max="16139" width="13" style="4" customWidth="1"/>
    <col min="16140" max="16140" width="1" style="4" customWidth="1"/>
    <col min="16141" max="16142" width="5.42578125" style="4" customWidth="1"/>
    <col min="16143" max="16143" width="38.140625" style="4" customWidth="1"/>
    <col min="16144" max="16144" width="2.7109375" style="4" customWidth="1"/>
    <col min="16145" max="16384" width="9.140625" style="4"/>
  </cols>
  <sheetData>
    <row r="1" spans="1:27" ht="30" customHeight="1" x14ac:dyDescent="0.25">
      <c r="D1" s="176" t="s">
        <v>0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8"/>
      <c r="P1" s="2"/>
      <c r="T1" s="1"/>
    </row>
    <row r="2" spans="1:27" s="13" customFormat="1" ht="25.5" customHeight="1" thickBot="1" x14ac:dyDescent="0.3">
      <c r="A2" s="5"/>
      <c r="B2" s="5"/>
      <c r="C2" s="5"/>
      <c r="D2" s="6" t="s">
        <v>1</v>
      </c>
      <c r="E2" s="179" t="s">
        <v>2</v>
      </c>
      <c r="F2" s="180"/>
      <c r="G2" s="180"/>
      <c r="H2" s="181"/>
      <c r="I2" s="7" t="s">
        <v>3</v>
      </c>
      <c r="J2" s="7" t="s">
        <v>4</v>
      </c>
      <c r="K2" s="7" t="s">
        <v>5</v>
      </c>
      <c r="L2" s="8"/>
      <c r="M2" s="9" t="s">
        <v>6</v>
      </c>
      <c r="N2" s="9" t="s">
        <v>7</v>
      </c>
      <c r="O2" s="10" t="s">
        <v>8</v>
      </c>
      <c r="P2" s="11"/>
      <c r="Q2" s="12"/>
      <c r="R2" s="12"/>
      <c r="S2" s="12"/>
      <c r="T2" s="5"/>
    </row>
    <row r="3" spans="1:27" ht="24.75" customHeight="1" x14ac:dyDescent="0.25">
      <c r="D3" s="14">
        <v>1</v>
      </c>
      <c r="E3" s="182" t="s">
        <v>9</v>
      </c>
      <c r="F3" s="183"/>
      <c r="G3" s="183"/>
      <c r="H3" s="184"/>
      <c r="I3" s="15">
        <f>SUM(I4:I5)</f>
        <v>7622079</v>
      </c>
      <c r="J3" s="15">
        <f>SUM(J4:J5)</f>
        <v>8066597</v>
      </c>
      <c r="K3" s="15">
        <f>SUM(K4:K5)</f>
        <v>6698750</v>
      </c>
      <c r="L3" s="16"/>
      <c r="M3" s="17">
        <f>K3/I3*100</f>
        <v>87.886126606664661</v>
      </c>
      <c r="N3" s="18">
        <f>K3/J3*100</f>
        <v>83.04307256207295</v>
      </c>
      <c r="O3" s="19"/>
      <c r="T3" s="1"/>
    </row>
    <row r="4" spans="1:27" ht="15" customHeight="1" x14ac:dyDescent="0.25">
      <c r="D4" s="21" t="s">
        <v>10</v>
      </c>
      <c r="E4" s="185" t="s">
        <v>11</v>
      </c>
      <c r="F4" s="186"/>
      <c r="G4" s="186"/>
      <c r="H4" s="187"/>
      <c r="I4" s="23">
        <v>1000000</v>
      </c>
      <c r="J4" s="23">
        <v>5405235</v>
      </c>
      <c r="K4" s="23">
        <v>2615195</v>
      </c>
      <c r="L4" s="24"/>
      <c r="M4" s="25">
        <f>K4/I4*100</f>
        <v>261.51949999999999</v>
      </c>
      <c r="N4" s="26">
        <f>K4/J4*100</f>
        <v>48.382632762497842</v>
      </c>
      <c r="O4" s="27"/>
      <c r="T4" s="1"/>
    </row>
    <row r="5" spans="1:27" ht="15" customHeight="1" thickBot="1" x14ac:dyDescent="0.3">
      <c r="D5" s="28" t="s">
        <v>12</v>
      </c>
      <c r="E5" s="188" t="s">
        <v>13</v>
      </c>
      <c r="F5" s="189"/>
      <c r="G5" s="189"/>
      <c r="H5" s="190"/>
      <c r="I5" s="29">
        <f>I6+I11</f>
        <v>6622079</v>
      </c>
      <c r="J5" s="29">
        <f>J6+J11</f>
        <v>2661362</v>
      </c>
      <c r="K5" s="29">
        <f>K6+K11</f>
        <v>4083555</v>
      </c>
      <c r="L5" s="30"/>
      <c r="M5" s="31">
        <f>K5/I5*100</f>
        <v>61.665754818086583</v>
      </c>
      <c r="N5" s="32">
        <f>K5/J5*100</f>
        <v>153.4385401159256</v>
      </c>
      <c r="O5" s="33"/>
      <c r="T5" s="1"/>
    </row>
    <row r="6" spans="1:27" ht="18.75" customHeight="1" x14ac:dyDescent="0.25">
      <c r="D6" s="34" t="s">
        <v>14</v>
      </c>
      <c r="E6" s="191" t="s">
        <v>15</v>
      </c>
      <c r="F6" s="192"/>
      <c r="G6" s="192"/>
      <c r="H6" s="193"/>
      <c r="I6" s="23">
        <f>SUM(I7:I10)</f>
        <v>3357500</v>
      </c>
      <c r="J6" s="23">
        <f>SUM(J7:J10)</f>
        <v>41543</v>
      </c>
      <c r="K6" s="23">
        <f>SUM(K7:K10)</f>
        <v>74919</v>
      </c>
      <c r="L6" s="24"/>
      <c r="M6" s="35">
        <f>K6/I6*100</f>
        <v>2.231392405063291</v>
      </c>
      <c r="N6" s="36">
        <f>K6/J6*100</f>
        <v>180.34085164769033</v>
      </c>
      <c r="O6" s="27"/>
      <c r="T6" s="3"/>
      <c r="U6" s="37"/>
    </row>
    <row r="7" spans="1:27" ht="15" customHeight="1" x14ac:dyDescent="0.25">
      <c r="D7" s="38">
        <v>1.1000000000000001</v>
      </c>
      <c r="E7" s="170" t="s">
        <v>16</v>
      </c>
      <c r="F7" s="171"/>
      <c r="G7" s="171"/>
      <c r="H7" s="172"/>
      <c r="I7" s="39">
        <v>3330000</v>
      </c>
      <c r="J7" s="39"/>
      <c r="K7" s="39"/>
      <c r="L7" s="40"/>
      <c r="M7" s="25"/>
      <c r="N7" s="26"/>
      <c r="O7" s="41"/>
      <c r="T7" s="1"/>
    </row>
    <row r="8" spans="1:27" ht="15" customHeight="1" x14ac:dyDescent="0.25">
      <c r="D8" s="38">
        <f>D7+0.1</f>
        <v>1.2000000000000002</v>
      </c>
      <c r="E8" s="170" t="s">
        <v>17</v>
      </c>
      <c r="F8" s="171"/>
      <c r="G8" s="171"/>
      <c r="H8" s="172"/>
      <c r="I8" s="39">
        <v>0</v>
      </c>
      <c r="J8" s="39"/>
      <c r="K8" s="39"/>
      <c r="L8" s="40"/>
      <c r="M8" s="25"/>
      <c r="N8" s="26"/>
      <c r="O8" s="41"/>
      <c r="T8" s="1"/>
    </row>
    <row r="9" spans="1:27" ht="15" customHeight="1" x14ac:dyDescent="0.25">
      <c r="D9" s="38">
        <f>D8+0.1</f>
        <v>1.3000000000000003</v>
      </c>
      <c r="E9" s="170" t="s">
        <v>18</v>
      </c>
      <c r="F9" s="171"/>
      <c r="G9" s="171"/>
      <c r="H9" s="172"/>
      <c r="I9" s="39">
        <v>2500</v>
      </c>
      <c r="J9" s="39">
        <v>1271</v>
      </c>
      <c r="K9" s="39">
        <v>485</v>
      </c>
      <c r="L9" s="40"/>
      <c r="M9" s="42">
        <f>K9/I9*100</f>
        <v>19.400000000000002</v>
      </c>
      <c r="N9" s="26">
        <f>K9/J9*100</f>
        <v>38.158929976396536</v>
      </c>
      <c r="O9" s="41"/>
      <c r="T9" s="1"/>
    </row>
    <row r="10" spans="1:27" ht="15" customHeight="1" x14ac:dyDescent="0.25">
      <c r="D10" s="38">
        <f>D9+0.1</f>
        <v>1.4000000000000004</v>
      </c>
      <c r="E10" s="170" t="s">
        <v>19</v>
      </c>
      <c r="F10" s="171"/>
      <c r="G10" s="171"/>
      <c r="H10" s="172"/>
      <c r="I10" s="39">
        <v>25000</v>
      </c>
      <c r="J10" s="39">
        <v>40272</v>
      </c>
      <c r="K10" s="39">
        <v>74434</v>
      </c>
      <c r="L10" s="40"/>
      <c r="M10" s="42">
        <f>K10/I10*100</f>
        <v>297.73599999999999</v>
      </c>
      <c r="N10" s="26">
        <f>K10/J10*100</f>
        <v>184.82816845450932</v>
      </c>
      <c r="O10" s="41"/>
      <c r="T10" s="1"/>
    </row>
    <row r="11" spans="1:27" ht="15" customHeight="1" x14ac:dyDescent="0.25">
      <c r="D11" s="43" t="s">
        <v>20</v>
      </c>
      <c r="E11" s="173" t="s">
        <v>21</v>
      </c>
      <c r="F11" s="174"/>
      <c r="G11" s="174"/>
      <c r="H11" s="175"/>
      <c r="I11" s="44">
        <f>I12+I13</f>
        <v>3264579</v>
      </c>
      <c r="J11" s="44">
        <f>J12+J13</f>
        <v>2619819</v>
      </c>
      <c r="K11" s="44">
        <f>K12+K13</f>
        <v>4008636</v>
      </c>
      <c r="L11" s="45"/>
      <c r="M11" s="25">
        <f>K11/I11*100</f>
        <v>122.79182093617584</v>
      </c>
      <c r="N11" s="26">
        <f>K11/J11*100</f>
        <v>153.01194471831832</v>
      </c>
      <c r="O11" s="46"/>
      <c r="T11" s="1"/>
    </row>
    <row r="12" spans="1:27" ht="15" customHeight="1" x14ac:dyDescent="0.25">
      <c r="D12" s="47">
        <f>D10+0.1</f>
        <v>1.5000000000000004</v>
      </c>
      <c r="E12" s="170" t="s">
        <v>22</v>
      </c>
      <c r="F12" s="171"/>
      <c r="G12" s="171"/>
      <c r="H12" s="172"/>
      <c r="I12" s="48">
        <v>3264579</v>
      </c>
      <c r="J12" s="48">
        <v>2619819</v>
      </c>
      <c r="K12" s="48">
        <v>4008636</v>
      </c>
      <c r="L12" s="45"/>
      <c r="M12" s="42">
        <f>K12/I12*100</f>
        <v>122.79182093617584</v>
      </c>
      <c r="N12" s="26">
        <f>K12/J12*100</f>
        <v>153.01194471831832</v>
      </c>
      <c r="O12" s="46"/>
      <c r="T12" s="1"/>
    </row>
    <row r="13" spans="1:27" ht="15" customHeight="1" x14ac:dyDescent="0.25">
      <c r="D13" s="47">
        <f>D12+0.1</f>
        <v>1.6000000000000005</v>
      </c>
      <c r="E13" s="170" t="s">
        <v>23</v>
      </c>
      <c r="F13" s="171"/>
      <c r="G13" s="171"/>
      <c r="H13" s="172"/>
      <c r="I13" s="48"/>
      <c r="J13" s="48"/>
      <c r="K13" s="48"/>
      <c r="L13" s="45"/>
      <c r="M13" s="25"/>
      <c r="N13" s="26"/>
      <c r="O13" s="46"/>
      <c r="T13" s="1"/>
      <c r="U13" s="49"/>
      <c r="V13" s="49"/>
      <c r="W13" s="49"/>
      <c r="X13" s="49"/>
      <c r="Y13" s="49"/>
      <c r="Z13" s="49"/>
      <c r="AA13" s="49"/>
    </row>
    <row r="14" spans="1:27" ht="25.5" customHeight="1" thickBot="1" x14ac:dyDescent="0.3">
      <c r="D14" s="209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1"/>
      <c r="T14" s="1"/>
    </row>
    <row r="15" spans="1:27" ht="25.5" customHeight="1" x14ac:dyDescent="0.25">
      <c r="D15" s="50">
        <v>2</v>
      </c>
      <c r="E15" s="182" t="s">
        <v>24</v>
      </c>
      <c r="F15" s="183"/>
      <c r="G15" s="183"/>
      <c r="H15" s="184"/>
      <c r="I15" s="17">
        <f>I16+I20</f>
        <v>7633943</v>
      </c>
      <c r="J15" s="17">
        <f>J16+J20</f>
        <v>8066597</v>
      </c>
      <c r="K15" s="17">
        <f>K16+K20</f>
        <v>6698750</v>
      </c>
      <c r="L15" s="16"/>
      <c r="M15" s="51">
        <f>K15/I15*100</f>
        <v>87.749541750573727</v>
      </c>
      <c r="N15" s="52">
        <f>K15/J15*100</f>
        <v>83.04307256207295</v>
      </c>
      <c r="O15" s="19"/>
      <c r="T15" s="1"/>
    </row>
    <row r="16" spans="1:27" ht="15" customHeight="1" x14ac:dyDescent="0.25">
      <c r="D16" s="53" t="s">
        <v>25</v>
      </c>
      <c r="E16" s="212" t="s">
        <v>26</v>
      </c>
      <c r="F16" s="213"/>
      <c r="G16" s="213"/>
      <c r="H16" s="214"/>
      <c r="I16" s="35">
        <f>SUM(I17:I19)</f>
        <v>6633943</v>
      </c>
      <c r="J16" s="35">
        <f>SUM(J17:J19)</f>
        <v>6213177</v>
      </c>
      <c r="K16" s="35">
        <f>SUM(K17:K19)</f>
        <v>4486559</v>
      </c>
      <c r="L16" s="45"/>
      <c r="M16" s="54">
        <f>K16/I16*100</f>
        <v>67.630351964133553</v>
      </c>
      <c r="N16" s="26">
        <f>K16/J16*100</f>
        <v>72.210384478021467</v>
      </c>
      <c r="O16" s="46"/>
      <c r="T16" s="1"/>
    </row>
    <row r="17" spans="1:27" ht="15" customHeight="1" x14ac:dyDescent="0.25">
      <c r="D17" s="47">
        <v>2.1</v>
      </c>
      <c r="E17" s="194" t="s">
        <v>27</v>
      </c>
      <c r="F17" s="195"/>
      <c r="G17" s="195"/>
      <c r="H17" s="196"/>
      <c r="I17" s="55">
        <f>SUM(I43)</f>
        <v>461864</v>
      </c>
      <c r="J17" s="55">
        <f>SUM(J43)</f>
        <v>0</v>
      </c>
      <c r="K17" s="55">
        <f>SUM(K43)</f>
        <v>11864</v>
      </c>
      <c r="L17" s="45"/>
      <c r="M17" s="54"/>
      <c r="N17" s="26"/>
      <c r="O17" s="46"/>
      <c r="T17" s="1"/>
    </row>
    <row r="18" spans="1:27" ht="15" customHeight="1" x14ac:dyDescent="0.25">
      <c r="D18" s="38">
        <f>D17+0.1</f>
        <v>2.2000000000000002</v>
      </c>
      <c r="E18" s="215" t="s">
        <v>28</v>
      </c>
      <c r="F18" s="216"/>
      <c r="G18" s="216"/>
      <c r="H18" s="217"/>
      <c r="I18" s="42">
        <v>350000</v>
      </c>
      <c r="J18" s="42">
        <f>J50</f>
        <v>2304511</v>
      </c>
      <c r="K18" s="42">
        <f>K50</f>
        <v>311757</v>
      </c>
      <c r="L18" s="40"/>
      <c r="M18" s="26">
        <f>K18/I18*100</f>
        <v>89.073428571428565</v>
      </c>
      <c r="N18" s="26">
        <f>K18/J18*100</f>
        <v>13.528119414487499</v>
      </c>
      <c r="O18" s="56"/>
      <c r="T18" s="1"/>
    </row>
    <row r="19" spans="1:27" ht="15" customHeight="1" x14ac:dyDescent="0.25">
      <c r="D19" s="38">
        <f>D18+0.1</f>
        <v>2.3000000000000003</v>
      </c>
      <c r="E19" s="194" t="s">
        <v>29</v>
      </c>
      <c r="F19" s="195"/>
      <c r="G19" s="195"/>
      <c r="H19" s="196"/>
      <c r="I19" s="42">
        <v>5822079</v>
      </c>
      <c r="J19" s="42">
        <v>3908666</v>
      </c>
      <c r="K19" s="42">
        <v>4162938</v>
      </c>
      <c r="L19" s="40"/>
      <c r="M19" s="26">
        <f>K19/I19*100</f>
        <v>71.502602420887797</v>
      </c>
      <c r="N19" s="26">
        <f>K19/J19*100</f>
        <v>106.50533967343334</v>
      </c>
      <c r="O19" s="56"/>
      <c r="T19" s="1"/>
    </row>
    <row r="20" spans="1:27" ht="15" customHeight="1" x14ac:dyDescent="0.25">
      <c r="D20" s="53" t="s">
        <v>30</v>
      </c>
      <c r="E20" s="185" t="s">
        <v>31</v>
      </c>
      <c r="F20" s="186"/>
      <c r="G20" s="186"/>
      <c r="H20" s="187"/>
      <c r="I20" s="35">
        <v>1000000</v>
      </c>
      <c r="J20" s="25">
        <v>1853420</v>
      </c>
      <c r="K20" s="25">
        <v>2212191</v>
      </c>
      <c r="L20" s="45"/>
      <c r="M20" s="54">
        <f>K20/I20*100</f>
        <v>221.21909999999997</v>
      </c>
      <c r="N20" s="26">
        <f>K20/J20*100</f>
        <v>119.35724228723117</v>
      </c>
      <c r="O20" s="46"/>
      <c r="T20" s="1"/>
    </row>
    <row r="21" spans="1:27" ht="71.25" customHeight="1" thickBot="1" x14ac:dyDescent="0.25">
      <c r="D21" s="197" t="s">
        <v>32</v>
      </c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9"/>
      <c r="T21" s="1"/>
    </row>
    <row r="22" spans="1:27" s="64" customFormat="1" ht="19.5" customHeight="1" thickBot="1" x14ac:dyDescent="0.3">
      <c r="A22" s="57"/>
      <c r="B22" s="57"/>
      <c r="C22" s="57"/>
      <c r="D22" s="58">
        <v>3</v>
      </c>
      <c r="E22" s="200" t="s">
        <v>33</v>
      </c>
      <c r="F22" s="201"/>
      <c r="G22" s="201"/>
      <c r="H22" s="202"/>
      <c r="I22" s="59">
        <v>-40083587</v>
      </c>
      <c r="J22" s="59">
        <v>-44004113</v>
      </c>
      <c r="K22" s="59">
        <v>-42784573</v>
      </c>
      <c r="L22" s="59"/>
      <c r="M22" s="59">
        <f>K22/I22*100</f>
        <v>106.73838396748275</v>
      </c>
      <c r="N22" s="60">
        <f>K22/J22*100</f>
        <v>97.22857724685872</v>
      </c>
      <c r="O22" s="61" t="s">
        <v>34</v>
      </c>
      <c r="P22" s="62"/>
      <c r="Q22" s="63"/>
      <c r="R22" s="63"/>
      <c r="S22" s="63"/>
      <c r="T22" s="57"/>
    </row>
    <row r="23" spans="1:27" s="64" customFormat="1" ht="19.5" customHeight="1" thickBot="1" x14ac:dyDescent="0.3">
      <c r="A23" s="57"/>
      <c r="B23" s="57"/>
      <c r="C23" s="57"/>
      <c r="D23" s="163"/>
      <c r="E23" s="203" t="s">
        <v>35</v>
      </c>
      <c r="F23" s="204"/>
      <c r="G23" s="204"/>
      <c r="H23" s="205"/>
      <c r="I23" s="164">
        <v>3450785</v>
      </c>
      <c r="J23" s="164">
        <v>238589</v>
      </c>
      <c r="K23" s="164">
        <v>749799</v>
      </c>
      <c r="L23" s="165"/>
      <c r="M23" s="166">
        <f t="shared" ref="M23:M40" si="0">K23/I23*100</f>
        <v>21.728360358585075</v>
      </c>
      <c r="N23" s="164">
        <f t="shared" ref="N23:N40" si="1">K23/J23*100</f>
        <v>314.26385960794505</v>
      </c>
      <c r="O23" s="167" t="s">
        <v>36</v>
      </c>
      <c r="P23" s="62"/>
      <c r="Q23" s="63"/>
      <c r="R23" s="63"/>
      <c r="S23" s="63"/>
      <c r="T23" s="57"/>
    </row>
    <row r="24" spans="1:27" s="64" customFormat="1" ht="15" customHeight="1" x14ac:dyDescent="0.25">
      <c r="A24" s="57"/>
      <c r="B24" s="57"/>
      <c r="C24" s="57"/>
      <c r="D24" s="65" t="s">
        <v>37</v>
      </c>
      <c r="E24" s="206" t="s">
        <v>38</v>
      </c>
      <c r="F24" s="207"/>
      <c r="G24" s="207"/>
      <c r="H24" s="208"/>
      <c r="I24" s="66">
        <v>9656900</v>
      </c>
      <c r="J24" s="66">
        <v>4896557</v>
      </c>
      <c r="K24" s="66">
        <v>5241478</v>
      </c>
      <c r="L24" s="155"/>
      <c r="M24" s="66">
        <f t="shared" si="0"/>
        <v>54.277024718077229</v>
      </c>
      <c r="N24" s="36">
        <f t="shared" si="1"/>
        <v>107.04415367777808</v>
      </c>
      <c r="O24" s="160"/>
      <c r="P24" s="62"/>
      <c r="Q24" s="63"/>
      <c r="R24" s="63"/>
      <c r="S24" s="63"/>
      <c r="T24" s="57"/>
    </row>
    <row r="25" spans="1:27" ht="15" customHeight="1" x14ac:dyDescent="0.25">
      <c r="D25" s="38">
        <v>3.1</v>
      </c>
      <c r="E25" s="218" t="s">
        <v>39</v>
      </c>
      <c r="F25" s="219"/>
      <c r="G25" s="219"/>
      <c r="H25" s="220"/>
      <c r="I25" s="39">
        <v>1400000</v>
      </c>
      <c r="J25" s="39">
        <v>1600924</v>
      </c>
      <c r="K25" s="39">
        <v>1594420</v>
      </c>
      <c r="L25" s="156"/>
      <c r="M25" s="54">
        <f t="shared" si="0"/>
        <v>113.88714285714285</v>
      </c>
      <c r="N25" s="26">
        <f t="shared" si="1"/>
        <v>99.593734618257955</v>
      </c>
      <c r="O25" s="22"/>
      <c r="T25" s="1"/>
    </row>
    <row r="26" spans="1:27" ht="15" customHeight="1" x14ac:dyDescent="0.25">
      <c r="D26" s="38">
        <v>3.2</v>
      </c>
      <c r="E26" s="218" t="s">
        <v>40</v>
      </c>
      <c r="F26" s="219"/>
      <c r="G26" s="219"/>
      <c r="H26" s="220"/>
      <c r="I26" s="39">
        <v>1800000</v>
      </c>
      <c r="J26" s="39">
        <v>1916252</v>
      </c>
      <c r="K26" s="39">
        <v>1907774</v>
      </c>
      <c r="L26" s="156"/>
      <c r="M26" s="54">
        <f t="shared" si="0"/>
        <v>105.98744444444444</v>
      </c>
      <c r="N26" s="26">
        <f t="shared" si="1"/>
        <v>99.557573847281049</v>
      </c>
      <c r="O26" s="22"/>
      <c r="T26" s="1"/>
    </row>
    <row r="27" spans="1:27" ht="15" customHeight="1" x14ac:dyDescent="0.25">
      <c r="D27" s="38">
        <v>3.3</v>
      </c>
      <c r="E27" s="218" t="s">
        <v>41</v>
      </c>
      <c r="F27" s="219"/>
      <c r="G27" s="219"/>
      <c r="H27" s="220"/>
      <c r="I27" s="39">
        <v>5000000</v>
      </c>
      <c r="J27" s="39"/>
      <c r="K27" s="39"/>
      <c r="L27" s="156"/>
      <c r="M27" s="54"/>
      <c r="N27" s="26"/>
      <c r="O27" s="22"/>
      <c r="T27" s="1"/>
    </row>
    <row r="28" spans="1:27" ht="15" customHeight="1" x14ac:dyDescent="0.25">
      <c r="D28" s="38">
        <v>3.4</v>
      </c>
      <c r="E28" s="218" t="s">
        <v>42</v>
      </c>
      <c r="F28" s="219"/>
      <c r="G28" s="219"/>
      <c r="H28" s="220"/>
      <c r="I28" s="39">
        <v>4800</v>
      </c>
      <c r="J28" s="39">
        <v>30536</v>
      </c>
      <c r="K28" s="39">
        <v>2183</v>
      </c>
      <c r="L28" s="156"/>
      <c r="M28" s="54">
        <f t="shared" si="0"/>
        <v>45.479166666666664</v>
      </c>
      <c r="N28" s="26">
        <f t="shared" si="1"/>
        <v>7.1489389572963065</v>
      </c>
      <c r="O28" s="22"/>
      <c r="T28" s="1"/>
    </row>
    <row r="29" spans="1:27" ht="15" customHeight="1" x14ac:dyDescent="0.25">
      <c r="D29" s="38">
        <v>3.5</v>
      </c>
      <c r="E29" s="218" t="s">
        <v>17</v>
      </c>
      <c r="F29" s="219"/>
      <c r="G29" s="219"/>
      <c r="H29" s="220"/>
      <c r="I29" s="39">
        <v>1424600</v>
      </c>
      <c r="J29" s="39">
        <v>1075724</v>
      </c>
      <c r="K29" s="39">
        <v>1028167</v>
      </c>
      <c r="L29" s="156"/>
      <c r="M29" s="54">
        <f t="shared" si="0"/>
        <v>72.172329074828028</v>
      </c>
      <c r="N29" s="26">
        <f t="shared" si="1"/>
        <v>95.579070467889537</v>
      </c>
      <c r="O29" s="22"/>
      <c r="T29" s="1"/>
    </row>
    <row r="30" spans="1:27" ht="15" customHeight="1" x14ac:dyDescent="0.25">
      <c r="D30" s="38">
        <v>3.6</v>
      </c>
      <c r="E30" s="218" t="s">
        <v>43</v>
      </c>
      <c r="F30" s="219"/>
      <c r="G30" s="219"/>
      <c r="H30" s="220"/>
      <c r="I30" s="39"/>
      <c r="J30" s="39">
        <v>231578</v>
      </c>
      <c r="K30" s="39">
        <v>614147</v>
      </c>
      <c r="L30" s="156"/>
      <c r="M30" s="54"/>
      <c r="N30" s="26">
        <f t="shared" si="1"/>
        <v>265.20092582196929</v>
      </c>
      <c r="O30" s="22"/>
      <c r="T30" s="1"/>
    </row>
    <row r="31" spans="1:27" ht="15" customHeight="1" x14ac:dyDescent="0.25">
      <c r="D31" s="38">
        <v>3.7</v>
      </c>
      <c r="E31" s="218" t="s">
        <v>18</v>
      </c>
      <c r="F31" s="219"/>
      <c r="G31" s="219"/>
      <c r="H31" s="220"/>
      <c r="I31" s="39">
        <v>2500</v>
      </c>
      <c r="J31" s="39">
        <v>1271</v>
      </c>
      <c r="K31" s="39">
        <v>528</v>
      </c>
      <c r="L31" s="156"/>
      <c r="M31" s="54">
        <f t="shared" si="0"/>
        <v>21.12</v>
      </c>
      <c r="N31" s="26">
        <f t="shared" si="1"/>
        <v>41.542092840283239</v>
      </c>
      <c r="O31" s="67"/>
      <c r="T31" s="1"/>
    </row>
    <row r="32" spans="1:27" ht="15" customHeight="1" x14ac:dyDescent="0.25">
      <c r="D32" s="38">
        <v>3.8</v>
      </c>
      <c r="E32" s="218" t="s">
        <v>44</v>
      </c>
      <c r="F32" s="219"/>
      <c r="G32" s="219"/>
      <c r="H32" s="220"/>
      <c r="I32" s="39">
        <v>25000</v>
      </c>
      <c r="J32" s="39">
        <v>40272</v>
      </c>
      <c r="K32" s="39">
        <v>74434</v>
      </c>
      <c r="L32" s="156"/>
      <c r="M32" s="54">
        <f t="shared" si="0"/>
        <v>297.73599999999999</v>
      </c>
      <c r="N32" s="26">
        <f t="shared" si="1"/>
        <v>184.82816845450932</v>
      </c>
      <c r="O32" s="67"/>
      <c r="T32" s="1"/>
      <c r="U32" s="49"/>
      <c r="V32" s="49"/>
      <c r="W32" s="49"/>
      <c r="X32" s="49"/>
      <c r="Y32" s="49"/>
      <c r="Z32" s="49"/>
      <c r="AA32" s="49"/>
    </row>
    <row r="33" spans="1:27" ht="15" customHeight="1" x14ac:dyDescent="0.25">
      <c r="D33" s="70">
        <v>3.9</v>
      </c>
      <c r="E33" s="221" t="s">
        <v>45</v>
      </c>
      <c r="F33" s="222"/>
      <c r="G33" s="222"/>
      <c r="H33" s="223"/>
      <c r="I33" s="72"/>
      <c r="J33" s="72"/>
      <c r="K33" s="72">
        <v>19825</v>
      </c>
      <c r="L33" s="157"/>
      <c r="M33" s="54"/>
      <c r="N33" s="26"/>
      <c r="O33" s="71"/>
      <c r="P33" s="20">
        <v>1</v>
      </c>
      <c r="T33" s="1"/>
      <c r="U33" s="49"/>
      <c r="V33" s="49"/>
      <c r="W33" s="49"/>
      <c r="X33" s="49"/>
      <c r="Y33" s="49"/>
      <c r="Z33" s="49"/>
      <c r="AA33" s="49"/>
    </row>
    <row r="34" spans="1:27" s="64" customFormat="1" ht="15" customHeight="1" x14ac:dyDescent="0.25">
      <c r="A34" s="57"/>
      <c r="B34" s="57"/>
      <c r="C34" s="57"/>
      <c r="D34" s="73" t="s">
        <v>46</v>
      </c>
      <c r="E34" s="224" t="s">
        <v>47</v>
      </c>
      <c r="F34" s="225"/>
      <c r="G34" s="225"/>
      <c r="H34" s="226"/>
      <c r="I34" s="54">
        <v>49740487</v>
      </c>
      <c r="J34" s="54">
        <v>48900670</v>
      </c>
      <c r="K34" s="54">
        <v>48026051</v>
      </c>
      <c r="L34" s="158"/>
      <c r="M34" s="54">
        <f t="shared" si="0"/>
        <v>96.553238411196091</v>
      </c>
      <c r="N34" s="26">
        <f t="shared" si="1"/>
        <v>98.211437593799843</v>
      </c>
      <c r="O34" s="161"/>
      <c r="P34" s="62"/>
      <c r="Q34" s="63"/>
      <c r="R34" s="63"/>
      <c r="S34" s="63"/>
      <c r="T34" s="57"/>
    </row>
    <row r="35" spans="1:27" s="62" customFormat="1" ht="15" customHeight="1" x14ac:dyDescent="0.25">
      <c r="A35" s="74"/>
      <c r="B35" s="74"/>
      <c r="C35" s="74"/>
      <c r="D35" s="168" t="s">
        <v>48</v>
      </c>
      <c r="E35" s="215" t="s">
        <v>49</v>
      </c>
      <c r="F35" s="216"/>
      <c r="G35" s="216"/>
      <c r="H35" s="217"/>
      <c r="I35" s="36">
        <v>6206115</v>
      </c>
      <c r="J35" s="36">
        <v>4657968</v>
      </c>
      <c r="K35" s="36">
        <v>4491679</v>
      </c>
      <c r="L35" s="155"/>
      <c r="M35" s="26">
        <f t="shared" si="0"/>
        <v>72.375052669826459</v>
      </c>
      <c r="N35" s="26">
        <f t="shared" si="1"/>
        <v>96.430009824026271</v>
      </c>
      <c r="O35" s="160"/>
      <c r="Q35" s="75"/>
      <c r="R35" s="75"/>
      <c r="S35" s="75"/>
      <c r="T35" s="74"/>
    </row>
    <row r="36" spans="1:27" s="64" customFormat="1" ht="15" customHeight="1" x14ac:dyDescent="0.25">
      <c r="A36" s="57"/>
      <c r="B36" s="57"/>
      <c r="C36" s="57"/>
      <c r="D36" s="76">
        <v>3.1</v>
      </c>
      <c r="E36" s="215" t="s">
        <v>50</v>
      </c>
      <c r="F36" s="216"/>
      <c r="G36" s="216"/>
      <c r="H36" s="217"/>
      <c r="I36" s="36">
        <v>2913761</v>
      </c>
      <c r="J36" s="36">
        <v>2667261</v>
      </c>
      <c r="K36" s="36">
        <v>2846915</v>
      </c>
      <c r="L36" s="155"/>
      <c r="M36" s="54">
        <f t="shared" si="0"/>
        <v>97.705851646720504</v>
      </c>
      <c r="N36" s="26">
        <f t="shared" si="1"/>
        <v>106.73552382012859</v>
      </c>
      <c r="O36" s="160"/>
      <c r="P36" s="62"/>
      <c r="Q36" s="63"/>
      <c r="R36" s="63"/>
      <c r="S36" s="63"/>
      <c r="T36" s="57"/>
    </row>
    <row r="37" spans="1:27" s="64" customFormat="1" ht="15" customHeight="1" x14ac:dyDescent="0.25">
      <c r="A37" s="57"/>
      <c r="B37" s="57"/>
      <c r="C37" s="57"/>
      <c r="D37" s="76">
        <v>3.11</v>
      </c>
      <c r="E37" s="215" t="s">
        <v>51</v>
      </c>
      <c r="F37" s="216"/>
      <c r="G37" s="216"/>
      <c r="H37" s="217"/>
      <c r="I37" s="36">
        <v>336672</v>
      </c>
      <c r="J37" s="36">
        <v>190364</v>
      </c>
      <c r="K37" s="36">
        <v>329673</v>
      </c>
      <c r="L37" s="155"/>
      <c r="M37" s="54">
        <f t="shared" si="0"/>
        <v>97.921122041631023</v>
      </c>
      <c r="N37" s="26">
        <f t="shared" si="1"/>
        <v>173.18032821331764</v>
      </c>
      <c r="O37" s="160"/>
      <c r="P37" s="62"/>
      <c r="Q37" s="63"/>
      <c r="R37" s="63"/>
      <c r="S37" s="63"/>
      <c r="T37" s="57"/>
    </row>
    <row r="38" spans="1:27" s="64" customFormat="1" ht="15" customHeight="1" x14ac:dyDescent="0.25">
      <c r="A38" s="57"/>
      <c r="B38" s="57"/>
      <c r="C38" s="57"/>
      <c r="D38" s="76">
        <v>3.12</v>
      </c>
      <c r="E38" s="215" t="s">
        <v>52</v>
      </c>
      <c r="F38" s="216"/>
      <c r="G38" s="216"/>
      <c r="H38" s="217"/>
      <c r="I38" s="36">
        <v>250000</v>
      </c>
      <c r="J38" s="36">
        <v>181916</v>
      </c>
      <c r="K38" s="36">
        <v>216976</v>
      </c>
      <c r="L38" s="155"/>
      <c r="M38" s="54">
        <f t="shared" si="0"/>
        <v>86.790400000000005</v>
      </c>
      <c r="N38" s="26">
        <f t="shared" si="1"/>
        <v>119.27263132434751</v>
      </c>
      <c r="O38" s="160"/>
      <c r="P38" s="62"/>
      <c r="Q38" s="63"/>
      <c r="R38" s="63"/>
      <c r="S38" s="63"/>
      <c r="T38" s="57"/>
    </row>
    <row r="39" spans="1:27" s="64" customFormat="1" ht="15" customHeight="1" x14ac:dyDescent="0.25">
      <c r="A39" s="57"/>
      <c r="B39" s="57"/>
      <c r="C39" s="57"/>
      <c r="D39" s="76">
        <v>3.13</v>
      </c>
      <c r="E39" s="194" t="s">
        <v>53</v>
      </c>
      <c r="F39" s="195"/>
      <c r="G39" s="195"/>
      <c r="H39" s="196"/>
      <c r="I39" s="42">
        <v>2705682</v>
      </c>
      <c r="J39" s="42">
        <v>1618427</v>
      </c>
      <c r="K39" s="42">
        <v>1098115</v>
      </c>
      <c r="L39" s="159"/>
      <c r="M39" s="54">
        <f t="shared" si="0"/>
        <v>40.585515962334078</v>
      </c>
      <c r="N39" s="26">
        <f t="shared" si="1"/>
        <v>67.850758792333536</v>
      </c>
      <c r="O39" s="162"/>
      <c r="P39" s="62"/>
      <c r="Q39" s="63"/>
      <c r="R39" s="63"/>
      <c r="S39" s="63"/>
      <c r="T39" s="57"/>
    </row>
    <row r="40" spans="1:27" s="64" customFormat="1" ht="15" customHeight="1" x14ac:dyDescent="0.25">
      <c r="A40" s="57"/>
      <c r="B40" s="57"/>
      <c r="C40" s="57"/>
      <c r="D40" s="78">
        <v>3.14</v>
      </c>
      <c r="E40" s="212" t="s">
        <v>54</v>
      </c>
      <c r="F40" s="213"/>
      <c r="G40" s="213"/>
      <c r="H40" s="214"/>
      <c r="I40" s="42">
        <v>43534372</v>
      </c>
      <c r="J40" s="42">
        <v>44242702</v>
      </c>
      <c r="K40" s="42">
        <v>43534372</v>
      </c>
      <c r="L40" s="159"/>
      <c r="M40" s="54">
        <f t="shared" si="0"/>
        <v>100</v>
      </c>
      <c r="N40" s="26">
        <f t="shared" si="1"/>
        <v>98.398990188257486</v>
      </c>
      <c r="O40" s="162"/>
      <c r="Q40" s="63"/>
      <c r="R40" s="63"/>
      <c r="S40" s="63"/>
      <c r="T40" s="57"/>
    </row>
    <row r="41" spans="1:27" ht="61.5" customHeight="1" thickBot="1" x14ac:dyDescent="0.3">
      <c r="D41" s="209"/>
      <c r="E41" s="210"/>
      <c r="F41" s="210"/>
      <c r="G41" s="210"/>
      <c r="H41" s="210"/>
      <c r="I41" s="210"/>
      <c r="J41" s="210"/>
      <c r="K41" s="210"/>
      <c r="L41" s="210"/>
      <c r="M41" s="236"/>
      <c r="N41" s="236"/>
      <c r="O41" s="211"/>
      <c r="T41" s="1"/>
    </row>
    <row r="42" spans="1:27" ht="21.75" customHeight="1" x14ac:dyDescent="0.25">
      <c r="D42" s="14">
        <v>4</v>
      </c>
      <c r="E42" s="182" t="s">
        <v>55</v>
      </c>
      <c r="F42" s="183"/>
      <c r="G42" s="183"/>
      <c r="H42" s="184"/>
      <c r="I42" s="15">
        <f>I43+I50+I55+I137</f>
        <v>6917979</v>
      </c>
      <c r="J42" s="15">
        <f>J43+J50+J55+J137</f>
        <v>6962479</v>
      </c>
      <c r="K42" s="15">
        <f>K43+K50+K55+K137</f>
        <v>4815300</v>
      </c>
      <c r="L42" s="18"/>
      <c r="M42" s="17">
        <f>K42/I42*100</f>
        <v>69.605588568568947</v>
      </c>
      <c r="N42" s="18">
        <f>K42/J42*100</f>
        <v>69.160711292630111</v>
      </c>
      <c r="O42" s="79"/>
      <c r="P42" s="80"/>
      <c r="T42" s="1"/>
    </row>
    <row r="43" spans="1:27" ht="17.25" customHeight="1" x14ac:dyDescent="0.25">
      <c r="D43" s="81"/>
      <c r="E43" s="227" t="s">
        <v>56</v>
      </c>
      <c r="F43" s="228"/>
      <c r="G43" s="228"/>
      <c r="H43" s="229"/>
      <c r="I43" s="82">
        <f>SUM(I44:I49)</f>
        <v>461864</v>
      </c>
      <c r="J43" s="82">
        <f>SUM(J44:J49)</f>
        <v>0</v>
      </c>
      <c r="K43" s="82">
        <f>SUM(K44:K49)</f>
        <v>11864</v>
      </c>
      <c r="L43" s="83"/>
      <c r="M43" s="54">
        <f>K43/I43*100</f>
        <v>2.5687215284152911</v>
      </c>
      <c r="N43" s="42"/>
      <c r="O43" s="84"/>
      <c r="P43" s="80"/>
      <c r="T43" s="1"/>
    </row>
    <row r="44" spans="1:27" x14ac:dyDescent="0.25">
      <c r="D44" s="70">
        <v>4.0999999999999996</v>
      </c>
      <c r="E44" s="230" t="s">
        <v>57</v>
      </c>
      <c r="F44" s="231"/>
      <c r="G44" s="231"/>
      <c r="H44" s="232"/>
      <c r="I44" s="85">
        <v>30000</v>
      </c>
      <c r="J44" s="86"/>
      <c r="K44" s="86"/>
      <c r="L44" s="69"/>
      <c r="M44" s="54"/>
      <c r="N44" s="83"/>
      <c r="O44" s="84"/>
      <c r="P44" s="80"/>
      <c r="T44" s="1"/>
    </row>
    <row r="45" spans="1:27" x14ac:dyDescent="0.25">
      <c r="D45" s="70">
        <f>D44+0.1</f>
        <v>4.1999999999999993</v>
      </c>
      <c r="E45" s="230" t="s">
        <v>58</v>
      </c>
      <c r="F45" s="231"/>
      <c r="G45" s="231"/>
      <c r="H45" s="232"/>
      <c r="I45" s="85"/>
      <c r="J45" s="86"/>
      <c r="K45" s="86"/>
      <c r="L45" s="69"/>
      <c r="M45" s="54"/>
      <c r="N45" s="83"/>
      <c r="O45" s="84"/>
      <c r="P45" s="80"/>
      <c r="T45" s="1"/>
    </row>
    <row r="46" spans="1:27" x14ac:dyDescent="0.25">
      <c r="D46" s="70">
        <f>D45+0.1</f>
        <v>4.2999999999999989</v>
      </c>
      <c r="E46" s="230" t="s">
        <v>59</v>
      </c>
      <c r="F46" s="231"/>
      <c r="G46" s="231"/>
      <c r="H46" s="232"/>
      <c r="I46" s="85">
        <v>11864</v>
      </c>
      <c r="J46" s="86"/>
      <c r="K46" s="85">
        <v>11864</v>
      </c>
      <c r="L46" s="69"/>
      <c r="M46" s="54">
        <f>K46/I46*100</f>
        <v>100</v>
      </c>
      <c r="N46" s="83"/>
      <c r="O46" s="84"/>
      <c r="P46" s="80"/>
      <c r="T46" s="1"/>
    </row>
    <row r="47" spans="1:27" x14ac:dyDescent="0.25">
      <c r="D47" s="70">
        <f>D46+0.1</f>
        <v>4.3999999999999986</v>
      </c>
      <c r="E47" s="233" t="s">
        <v>60</v>
      </c>
      <c r="F47" s="234"/>
      <c r="G47" s="234"/>
      <c r="H47" s="235"/>
      <c r="I47" s="85"/>
      <c r="J47" s="86"/>
      <c r="K47" s="86"/>
      <c r="L47" s="69"/>
      <c r="M47" s="54"/>
      <c r="N47" s="83"/>
      <c r="O47" s="84"/>
      <c r="P47" s="80"/>
      <c r="T47" s="1"/>
    </row>
    <row r="48" spans="1:27" x14ac:dyDescent="0.25">
      <c r="D48" s="70">
        <f>D47+0.1</f>
        <v>4.4999999999999982</v>
      </c>
      <c r="E48" s="233" t="s">
        <v>61</v>
      </c>
      <c r="F48" s="234"/>
      <c r="G48" s="234"/>
      <c r="H48" s="235"/>
      <c r="I48" s="85">
        <v>20000</v>
      </c>
      <c r="J48" s="86"/>
      <c r="K48" s="86"/>
      <c r="L48" s="69"/>
      <c r="M48" s="68"/>
      <c r="N48" s="83"/>
      <c r="O48" s="84"/>
      <c r="P48" s="80"/>
      <c r="T48" s="1"/>
    </row>
    <row r="49" spans="4:20" ht="27" customHeight="1" thickBot="1" x14ac:dyDescent="0.3">
      <c r="D49" s="87">
        <f>D48+0.1</f>
        <v>4.5999999999999979</v>
      </c>
      <c r="E49" s="240" t="s">
        <v>62</v>
      </c>
      <c r="F49" s="241"/>
      <c r="G49" s="241"/>
      <c r="H49" s="242"/>
      <c r="I49" s="88">
        <v>400000</v>
      </c>
      <c r="J49" s="89"/>
      <c r="K49" s="89"/>
      <c r="L49" s="90"/>
      <c r="M49" s="91"/>
      <c r="N49" s="92"/>
      <c r="O49" s="93"/>
      <c r="P49" s="80"/>
      <c r="T49" s="1"/>
    </row>
    <row r="50" spans="4:20" ht="15.75" customHeight="1" x14ac:dyDescent="0.25">
      <c r="D50" s="47"/>
      <c r="E50" s="237" t="s">
        <v>63</v>
      </c>
      <c r="F50" s="238"/>
      <c r="G50" s="238"/>
      <c r="H50" s="239"/>
      <c r="I50" s="94">
        <f>SUM(I51:I54)</f>
        <v>250000</v>
      </c>
      <c r="J50" s="94">
        <f>SUM(J51:J54)</f>
        <v>2304511</v>
      </c>
      <c r="K50" s="94">
        <f>SUM(K51:K54)</f>
        <v>311757</v>
      </c>
      <c r="L50" s="45"/>
      <c r="M50" s="66">
        <f>K50/I50*100</f>
        <v>124.7028</v>
      </c>
      <c r="N50" s="55">
        <f>K50/J50*100</f>
        <v>13.528119414487499</v>
      </c>
      <c r="O50" s="46"/>
      <c r="T50" s="1"/>
    </row>
    <row r="51" spans="4:20" ht="12.95" customHeight="1" x14ac:dyDescent="0.25">
      <c r="D51" s="38">
        <v>4.7</v>
      </c>
      <c r="E51" s="243" t="s">
        <v>64</v>
      </c>
      <c r="F51" s="244"/>
      <c r="G51" s="244"/>
      <c r="H51" s="245"/>
      <c r="I51" s="42">
        <v>50000</v>
      </c>
      <c r="J51" s="42">
        <v>66979</v>
      </c>
      <c r="K51" s="42">
        <v>40228</v>
      </c>
      <c r="L51" s="40"/>
      <c r="M51" s="25">
        <f>K51/I51*100</f>
        <v>80.456000000000003</v>
      </c>
      <c r="N51" s="42">
        <f>K51/J51*100</f>
        <v>60.060616013974531</v>
      </c>
      <c r="O51" s="56"/>
      <c r="T51" s="1"/>
    </row>
    <row r="52" spans="4:20" ht="12.95" customHeight="1" x14ac:dyDescent="0.25">
      <c r="D52" s="38">
        <f>D51+0.1</f>
        <v>4.8</v>
      </c>
      <c r="E52" s="243" t="s">
        <v>65</v>
      </c>
      <c r="F52" s="244"/>
      <c r="G52" s="244"/>
      <c r="H52" s="245"/>
      <c r="I52" s="42">
        <v>200000</v>
      </c>
      <c r="J52" s="42"/>
      <c r="K52" s="42">
        <v>271529</v>
      </c>
      <c r="L52" s="40"/>
      <c r="M52" s="25">
        <f>K52/I52*100</f>
        <v>135.7645</v>
      </c>
      <c r="N52" s="42"/>
      <c r="O52" s="56"/>
      <c r="T52" s="1"/>
    </row>
    <row r="53" spans="4:20" ht="12.95" customHeight="1" x14ac:dyDescent="0.25">
      <c r="D53" s="38">
        <v>4.9000000000000004</v>
      </c>
      <c r="E53" s="243" t="s">
        <v>66</v>
      </c>
      <c r="F53" s="244"/>
      <c r="G53" s="244"/>
      <c r="H53" s="245"/>
      <c r="I53" s="42"/>
      <c r="J53" s="42">
        <v>967548</v>
      </c>
      <c r="K53" s="42"/>
      <c r="L53" s="40"/>
      <c r="M53" s="25"/>
      <c r="N53" s="42"/>
      <c r="O53" s="56"/>
      <c r="T53" s="1"/>
    </row>
    <row r="54" spans="4:20" ht="12.95" customHeight="1" thickBot="1" x14ac:dyDescent="0.3">
      <c r="D54" s="95">
        <v>4.0999999999999996</v>
      </c>
      <c r="E54" s="246" t="s">
        <v>67</v>
      </c>
      <c r="F54" s="247"/>
      <c r="G54" s="247"/>
      <c r="H54" s="248"/>
      <c r="I54" s="92"/>
      <c r="J54" s="92">
        <v>1269984</v>
      </c>
      <c r="K54" s="92"/>
      <c r="L54" s="96"/>
      <c r="M54" s="97"/>
      <c r="N54" s="92"/>
      <c r="O54" s="98"/>
      <c r="T54" s="1"/>
    </row>
    <row r="55" spans="4:20" ht="15" customHeight="1" x14ac:dyDescent="0.25">
      <c r="D55" s="47"/>
      <c r="E55" s="237" t="s">
        <v>68</v>
      </c>
      <c r="F55" s="238"/>
      <c r="G55" s="238"/>
      <c r="H55" s="239"/>
      <c r="I55" s="35">
        <f>SUM(I56:I136)</f>
        <v>6206115</v>
      </c>
      <c r="J55" s="35">
        <f>SUM(J56:J136)</f>
        <v>4657968</v>
      </c>
      <c r="K55" s="35">
        <f>SUM(K56:K136)</f>
        <v>4491679</v>
      </c>
      <c r="L55" s="45"/>
      <c r="M55" s="35">
        <f t="shared" ref="M55:M115" si="2">K55/I55*100</f>
        <v>72.375052669826459</v>
      </c>
      <c r="N55" s="55">
        <f t="shared" ref="N55:N115" si="3">K55/J55*100</f>
        <v>96.430009824026271</v>
      </c>
      <c r="O55" s="46"/>
      <c r="T55" s="1"/>
    </row>
    <row r="56" spans="4:20" ht="12.95" customHeight="1" x14ac:dyDescent="0.25">
      <c r="D56" s="99">
        <v>4.1100000000000003</v>
      </c>
      <c r="E56" s="194" t="s">
        <v>69</v>
      </c>
      <c r="F56" s="195"/>
      <c r="G56" s="195"/>
      <c r="H56" s="196"/>
      <c r="I56" s="55">
        <v>40000</v>
      </c>
      <c r="J56" s="55">
        <v>20148</v>
      </c>
      <c r="K56" s="55">
        <v>37747</v>
      </c>
      <c r="L56" s="45"/>
      <c r="M56" s="25">
        <f t="shared" si="2"/>
        <v>94.367500000000007</v>
      </c>
      <c r="N56" s="42">
        <f t="shared" si="3"/>
        <v>187.34862021044273</v>
      </c>
      <c r="O56" s="56" t="s">
        <v>70</v>
      </c>
      <c r="T56" s="1"/>
    </row>
    <row r="57" spans="4:20" ht="12.95" customHeight="1" x14ac:dyDescent="0.25">
      <c r="D57" s="95">
        <v>4.12</v>
      </c>
      <c r="E57" s="194" t="s">
        <v>71</v>
      </c>
      <c r="F57" s="195"/>
      <c r="G57" s="195"/>
      <c r="H57" s="196"/>
      <c r="I57" s="42">
        <v>15000</v>
      </c>
      <c r="J57" s="42">
        <v>5702</v>
      </c>
      <c r="K57" s="42">
        <v>13129</v>
      </c>
      <c r="L57" s="40"/>
      <c r="M57" s="25">
        <f t="shared" si="2"/>
        <v>87.526666666666671</v>
      </c>
      <c r="N57" s="42">
        <f t="shared" si="3"/>
        <v>230.25254296737984</v>
      </c>
      <c r="O57" s="56" t="s">
        <v>70</v>
      </c>
      <c r="T57" s="1"/>
    </row>
    <row r="58" spans="4:20" ht="12.95" customHeight="1" x14ac:dyDescent="0.25">
      <c r="D58" s="95">
        <v>4.13</v>
      </c>
      <c r="E58" s="194" t="s">
        <v>72</v>
      </c>
      <c r="F58" s="195"/>
      <c r="G58" s="195"/>
      <c r="H58" s="196"/>
      <c r="I58" s="42">
        <v>80000</v>
      </c>
      <c r="J58" s="42"/>
      <c r="K58" s="42">
        <v>47389</v>
      </c>
      <c r="L58" s="40"/>
      <c r="M58" s="25">
        <f t="shared" si="2"/>
        <v>59.236249999999998</v>
      </c>
      <c r="N58" s="42"/>
      <c r="O58" s="56" t="s">
        <v>70</v>
      </c>
      <c r="T58" s="1"/>
    </row>
    <row r="59" spans="4:20" ht="12.95" customHeight="1" x14ac:dyDescent="0.25">
      <c r="D59" s="95">
        <v>4.1399999999999997</v>
      </c>
      <c r="E59" s="194" t="s">
        <v>73</v>
      </c>
      <c r="F59" s="195"/>
      <c r="G59" s="195"/>
      <c r="H59" s="196"/>
      <c r="I59" s="42">
        <v>25000</v>
      </c>
      <c r="J59" s="42"/>
      <c r="K59" s="42">
        <v>4213</v>
      </c>
      <c r="L59" s="40"/>
      <c r="M59" s="25">
        <f t="shared" si="2"/>
        <v>16.852</v>
      </c>
      <c r="N59" s="42"/>
      <c r="O59" s="56"/>
      <c r="T59" s="1"/>
    </row>
    <row r="60" spans="4:20" ht="12.95" customHeight="1" x14ac:dyDescent="0.25">
      <c r="D60" s="95">
        <v>4.1500000000000004</v>
      </c>
      <c r="E60" s="194" t="s">
        <v>74</v>
      </c>
      <c r="F60" s="195"/>
      <c r="G60" s="195"/>
      <c r="H60" s="196"/>
      <c r="I60" s="42">
        <v>5000</v>
      </c>
      <c r="J60" s="42"/>
      <c r="K60" s="42"/>
      <c r="L60" s="40"/>
      <c r="M60" s="25"/>
      <c r="N60" s="42"/>
      <c r="O60" s="56"/>
      <c r="T60" s="1"/>
    </row>
    <row r="61" spans="4:20" ht="12.95" customHeight="1" x14ac:dyDescent="0.25">
      <c r="D61" s="95">
        <v>4.16</v>
      </c>
      <c r="E61" s="194" t="s">
        <v>75</v>
      </c>
      <c r="F61" s="195"/>
      <c r="G61" s="195"/>
      <c r="H61" s="196"/>
      <c r="I61" s="42"/>
      <c r="J61" s="42"/>
      <c r="K61" s="42"/>
      <c r="L61" s="40"/>
      <c r="M61" s="25"/>
      <c r="N61" s="42"/>
      <c r="O61" s="56"/>
      <c r="T61" s="1"/>
    </row>
    <row r="62" spans="4:20" ht="12.95" customHeight="1" x14ac:dyDescent="0.25">
      <c r="D62" s="95">
        <v>4.17</v>
      </c>
      <c r="E62" s="194" t="s">
        <v>76</v>
      </c>
      <c r="F62" s="195"/>
      <c r="G62" s="195"/>
      <c r="H62" s="196"/>
      <c r="I62" s="42">
        <v>1250</v>
      </c>
      <c r="J62" s="42"/>
      <c r="K62" s="42"/>
      <c r="L62" s="40"/>
      <c r="M62" s="25"/>
      <c r="N62" s="42"/>
      <c r="O62" s="56"/>
      <c r="T62" s="1"/>
    </row>
    <row r="63" spans="4:20" ht="12.95" customHeight="1" x14ac:dyDescent="0.25">
      <c r="D63" s="95">
        <v>4.18</v>
      </c>
      <c r="E63" s="194" t="s">
        <v>52</v>
      </c>
      <c r="F63" s="195"/>
      <c r="G63" s="195"/>
      <c r="H63" s="196"/>
      <c r="I63" s="42">
        <v>250000</v>
      </c>
      <c r="J63" s="42">
        <v>181916</v>
      </c>
      <c r="K63" s="42">
        <v>216976</v>
      </c>
      <c r="L63" s="40"/>
      <c r="M63" s="25">
        <f t="shared" si="2"/>
        <v>86.790400000000005</v>
      </c>
      <c r="N63" s="42">
        <f t="shared" si="3"/>
        <v>119.27263132434751</v>
      </c>
      <c r="O63" s="56" t="s">
        <v>70</v>
      </c>
      <c r="T63" s="1"/>
    </row>
    <row r="64" spans="4:20" ht="12.95" customHeight="1" x14ac:dyDescent="0.25">
      <c r="D64" s="95">
        <v>4.1900000000000004</v>
      </c>
      <c r="E64" s="194" t="s">
        <v>77</v>
      </c>
      <c r="F64" s="195"/>
      <c r="G64" s="195"/>
      <c r="H64" s="196"/>
      <c r="I64" s="42">
        <v>0</v>
      </c>
      <c r="J64" s="42"/>
      <c r="K64" s="42"/>
      <c r="L64" s="40"/>
      <c r="M64" s="25"/>
      <c r="N64" s="42"/>
      <c r="O64" s="56"/>
      <c r="T64" s="1"/>
    </row>
    <row r="65" spans="4:20" ht="12.95" customHeight="1" x14ac:dyDescent="0.25">
      <c r="D65" s="95">
        <v>4.2</v>
      </c>
      <c r="E65" s="194" t="s">
        <v>78</v>
      </c>
      <c r="F65" s="195"/>
      <c r="G65" s="195"/>
      <c r="H65" s="196"/>
      <c r="I65" s="42">
        <v>112500</v>
      </c>
      <c r="J65" s="42">
        <v>61480</v>
      </c>
      <c r="K65" s="42">
        <v>89351</v>
      </c>
      <c r="L65" s="40"/>
      <c r="M65" s="25">
        <f t="shared" si="2"/>
        <v>79.423111111111112</v>
      </c>
      <c r="N65" s="42">
        <f t="shared" si="3"/>
        <v>145.3334417696812</v>
      </c>
      <c r="O65" s="56" t="s">
        <v>70</v>
      </c>
      <c r="T65" s="1"/>
    </row>
    <row r="66" spans="4:20" ht="12.95" customHeight="1" x14ac:dyDescent="0.25">
      <c r="D66" s="95">
        <v>4.21</v>
      </c>
      <c r="E66" s="194" t="s">
        <v>79</v>
      </c>
      <c r="F66" s="195"/>
      <c r="G66" s="195"/>
      <c r="H66" s="196"/>
      <c r="I66" s="42">
        <v>11750</v>
      </c>
      <c r="J66" s="42">
        <v>4525</v>
      </c>
      <c r="K66" s="42">
        <v>220</v>
      </c>
      <c r="L66" s="40"/>
      <c r="M66" s="25">
        <f t="shared" si="2"/>
        <v>1.8723404255319149</v>
      </c>
      <c r="N66" s="42">
        <f t="shared" si="3"/>
        <v>4.8618784530386741</v>
      </c>
      <c r="O66" s="56"/>
      <c r="T66" s="1"/>
    </row>
    <row r="67" spans="4:20" ht="12.95" customHeight="1" x14ac:dyDescent="0.25">
      <c r="D67" s="95">
        <v>4.22</v>
      </c>
      <c r="E67" s="194" t="s">
        <v>80</v>
      </c>
      <c r="F67" s="195"/>
      <c r="G67" s="195"/>
      <c r="H67" s="196"/>
      <c r="I67" s="42"/>
      <c r="J67" s="42"/>
      <c r="K67" s="42">
        <v>19825</v>
      </c>
      <c r="L67" s="40"/>
      <c r="M67" s="25"/>
      <c r="N67" s="42"/>
      <c r="O67" s="56"/>
      <c r="T67" s="1"/>
    </row>
    <row r="68" spans="4:20" ht="12.95" customHeight="1" x14ac:dyDescent="0.25">
      <c r="D68" s="95">
        <v>4.2300000000000004</v>
      </c>
      <c r="E68" s="194" t="s">
        <v>81</v>
      </c>
      <c r="F68" s="195"/>
      <c r="G68" s="195"/>
      <c r="H68" s="196"/>
      <c r="I68" s="26">
        <v>20000</v>
      </c>
      <c r="J68" s="42"/>
      <c r="K68" s="42"/>
      <c r="L68" s="40"/>
      <c r="M68" s="25"/>
      <c r="N68" s="42"/>
      <c r="O68" s="56"/>
      <c r="T68" s="1"/>
    </row>
    <row r="69" spans="4:20" ht="12.95" customHeight="1" x14ac:dyDescent="0.25">
      <c r="D69" s="95">
        <v>4.24</v>
      </c>
      <c r="E69" s="194" t="s">
        <v>82</v>
      </c>
      <c r="F69" s="195"/>
      <c r="G69" s="195"/>
      <c r="H69" s="196"/>
      <c r="I69" s="26">
        <v>15000</v>
      </c>
      <c r="J69" s="42">
        <v>5949</v>
      </c>
      <c r="K69" s="42">
        <v>5949</v>
      </c>
      <c r="L69" s="40"/>
      <c r="M69" s="25">
        <f t="shared" si="2"/>
        <v>39.660000000000004</v>
      </c>
      <c r="N69" s="42">
        <f t="shared" si="3"/>
        <v>100</v>
      </c>
      <c r="O69" s="56"/>
      <c r="T69" s="1"/>
    </row>
    <row r="70" spans="4:20" ht="12.95" customHeight="1" x14ac:dyDescent="0.25">
      <c r="D70" s="95">
        <v>4.25</v>
      </c>
      <c r="E70" s="194" t="s">
        <v>83</v>
      </c>
      <c r="F70" s="195"/>
      <c r="G70" s="195"/>
      <c r="H70" s="196"/>
      <c r="I70" s="42">
        <v>48000</v>
      </c>
      <c r="J70" s="42">
        <v>39448</v>
      </c>
      <c r="K70" s="42">
        <v>35649</v>
      </c>
      <c r="L70" s="40"/>
      <c r="M70" s="25">
        <f t="shared" si="2"/>
        <v>74.268749999999997</v>
      </c>
      <c r="N70" s="42">
        <f t="shared" si="3"/>
        <v>90.369600486716692</v>
      </c>
      <c r="O70" s="56"/>
      <c r="T70" s="1"/>
    </row>
    <row r="71" spans="4:20" ht="12.95" customHeight="1" x14ac:dyDescent="0.25">
      <c r="D71" s="95">
        <v>4.26</v>
      </c>
      <c r="E71" s="194" t="s">
        <v>84</v>
      </c>
      <c r="F71" s="195"/>
      <c r="G71" s="195"/>
      <c r="H71" s="196"/>
      <c r="I71" s="42"/>
      <c r="J71" s="42"/>
      <c r="K71" s="42"/>
      <c r="L71" s="40"/>
      <c r="M71" s="25"/>
      <c r="N71" s="42"/>
      <c r="O71" s="56"/>
      <c r="T71" s="1"/>
    </row>
    <row r="72" spans="4:20" ht="12.95" customHeight="1" x14ac:dyDescent="0.25">
      <c r="D72" s="95">
        <v>4.2699999999999996</v>
      </c>
      <c r="E72" s="194" t="s">
        <v>85</v>
      </c>
      <c r="F72" s="195"/>
      <c r="G72" s="195"/>
      <c r="H72" s="196"/>
      <c r="I72" s="42"/>
      <c r="J72" s="42">
        <v>1890</v>
      </c>
      <c r="K72" s="42">
        <v>0</v>
      </c>
      <c r="L72" s="40"/>
      <c r="M72" s="25"/>
      <c r="N72" s="42"/>
      <c r="O72" s="56"/>
      <c r="T72" s="1"/>
    </row>
    <row r="73" spans="4:20" ht="12.95" customHeight="1" x14ac:dyDescent="0.25">
      <c r="D73" s="95">
        <v>4.28</v>
      </c>
      <c r="E73" s="194" t="s">
        <v>86</v>
      </c>
      <c r="F73" s="195"/>
      <c r="G73" s="195"/>
      <c r="H73" s="196"/>
      <c r="I73" s="42">
        <v>15000</v>
      </c>
      <c r="J73" s="42">
        <v>9156</v>
      </c>
      <c r="K73" s="42">
        <v>6744</v>
      </c>
      <c r="L73" s="40"/>
      <c r="M73" s="25">
        <f t="shared" si="2"/>
        <v>44.96</v>
      </c>
      <c r="N73" s="42">
        <f t="shared" si="3"/>
        <v>73.656618610747046</v>
      </c>
      <c r="O73" s="56"/>
      <c r="T73" s="1"/>
    </row>
    <row r="74" spans="4:20" ht="12.95" customHeight="1" x14ac:dyDescent="0.25">
      <c r="D74" s="95">
        <v>4.29</v>
      </c>
      <c r="E74" s="194" t="s">
        <v>87</v>
      </c>
      <c r="F74" s="195"/>
      <c r="G74" s="195"/>
      <c r="H74" s="196"/>
      <c r="I74" s="42"/>
      <c r="J74" s="42">
        <v>8113</v>
      </c>
      <c r="K74" s="42"/>
      <c r="L74" s="40"/>
      <c r="M74" s="25"/>
      <c r="N74" s="42"/>
      <c r="O74" s="56"/>
      <c r="P74" s="20">
        <v>2</v>
      </c>
      <c r="T74" s="1"/>
    </row>
    <row r="75" spans="4:20" ht="12.95" customHeight="1" x14ac:dyDescent="0.2">
      <c r="D75" s="95">
        <v>4.3</v>
      </c>
      <c r="E75" s="249" t="s">
        <v>88</v>
      </c>
      <c r="F75" s="250"/>
      <c r="G75" s="250"/>
      <c r="H75" s="251"/>
      <c r="I75" s="42">
        <v>7500</v>
      </c>
      <c r="J75" s="42">
        <v>4286</v>
      </c>
      <c r="K75" s="42">
        <v>3624</v>
      </c>
      <c r="L75" s="40"/>
      <c r="M75" s="25">
        <f t="shared" si="2"/>
        <v>48.32</v>
      </c>
      <c r="N75" s="42">
        <f t="shared" si="3"/>
        <v>84.554363042463834</v>
      </c>
      <c r="O75" s="56"/>
      <c r="T75" s="1"/>
    </row>
    <row r="76" spans="4:20" ht="12.95" customHeight="1" x14ac:dyDescent="0.2">
      <c r="D76" s="95">
        <v>4.3099999999999996</v>
      </c>
      <c r="E76" s="249" t="s">
        <v>89</v>
      </c>
      <c r="F76" s="250"/>
      <c r="G76" s="250"/>
      <c r="H76" s="251"/>
      <c r="I76" s="42"/>
      <c r="J76" s="42"/>
      <c r="K76" s="42">
        <v>3600</v>
      </c>
      <c r="L76" s="40"/>
      <c r="M76" s="25"/>
      <c r="N76" s="42"/>
      <c r="O76" s="56"/>
      <c r="T76" s="1"/>
    </row>
    <row r="77" spans="4:20" ht="12.95" customHeight="1" x14ac:dyDescent="0.2">
      <c r="D77" s="95">
        <v>4.32</v>
      </c>
      <c r="E77" s="249" t="s">
        <v>90</v>
      </c>
      <c r="F77" s="250"/>
      <c r="G77" s="250"/>
      <c r="H77" s="251"/>
      <c r="I77" s="42">
        <v>50000</v>
      </c>
      <c r="J77" s="42"/>
      <c r="K77" s="42">
        <v>41800</v>
      </c>
      <c r="L77" s="40"/>
      <c r="M77" s="25">
        <f t="shared" si="2"/>
        <v>83.6</v>
      </c>
      <c r="N77" s="42"/>
      <c r="O77" s="56" t="s">
        <v>70</v>
      </c>
      <c r="T77" s="1"/>
    </row>
    <row r="78" spans="4:20" ht="12.95" customHeight="1" x14ac:dyDescent="0.2">
      <c r="D78" s="95">
        <v>4.33</v>
      </c>
      <c r="E78" s="100" t="s">
        <v>91</v>
      </c>
      <c r="F78" s="100"/>
      <c r="G78" s="100"/>
      <c r="H78" s="100"/>
      <c r="I78" s="42"/>
      <c r="J78" s="42"/>
      <c r="K78" s="42"/>
      <c r="L78" s="40"/>
      <c r="M78" s="25"/>
      <c r="N78" s="42"/>
      <c r="O78" s="56"/>
      <c r="T78" s="1"/>
    </row>
    <row r="79" spans="4:20" ht="12.95" customHeight="1" x14ac:dyDescent="0.2">
      <c r="D79" s="95">
        <v>4.34</v>
      </c>
      <c r="E79" s="249" t="s">
        <v>92</v>
      </c>
      <c r="F79" s="250"/>
      <c r="G79" s="250"/>
      <c r="H79" s="251"/>
      <c r="I79" s="42">
        <v>71000</v>
      </c>
      <c r="J79" s="42">
        <v>7025</v>
      </c>
      <c r="K79" s="42">
        <v>70928</v>
      </c>
      <c r="L79" s="40"/>
      <c r="M79" s="25">
        <f t="shared" si="2"/>
        <v>99.898591549295773</v>
      </c>
      <c r="N79" s="42">
        <f t="shared" si="3"/>
        <v>1009.6512455516015</v>
      </c>
      <c r="O79" s="56" t="s">
        <v>70</v>
      </c>
      <c r="T79" s="1"/>
    </row>
    <row r="80" spans="4:20" ht="12.95" customHeight="1" x14ac:dyDescent="0.2">
      <c r="D80" s="95">
        <v>4.3499999999999996</v>
      </c>
      <c r="E80" s="249" t="s">
        <v>93</v>
      </c>
      <c r="F80" s="250"/>
      <c r="G80" s="250"/>
      <c r="H80" s="251"/>
      <c r="I80" s="42">
        <v>34500</v>
      </c>
      <c r="J80" s="42"/>
      <c r="K80" s="42"/>
      <c r="L80" s="40"/>
      <c r="M80" s="25"/>
      <c r="N80" s="42"/>
      <c r="O80" s="56"/>
      <c r="T80" s="1"/>
    </row>
    <row r="81" spans="4:20" ht="12.95" customHeight="1" x14ac:dyDescent="0.2">
      <c r="D81" s="95">
        <v>4.3600000000000003</v>
      </c>
      <c r="E81" s="249" t="s">
        <v>94</v>
      </c>
      <c r="F81" s="250"/>
      <c r="G81" s="250"/>
      <c r="H81" s="251"/>
      <c r="I81" s="42">
        <v>75000</v>
      </c>
      <c r="J81" s="42"/>
      <c r="K81" s="42"/>
      <c r="L81" s="40"/>
      <c r="M81" s="25"/>
      <c r="N81" s="42"/>
      <c r="O81" s="56"/>
      <c r="T81" s="1"/>
    </row>
    <row r="82" spans="4:20" ht="12.95" customHeight="1" x14ac:dyDescent="0.2">
      <c r="D82" s="95">
        <v>4.37</v>
      </c>
      <c r="E82" s="252" t="s">
        <v>95</v>
      </c>
      <c r="F82" s="253"/>
      <c r="G82" s="253"/>
      <c r="H82" s="254"/>
      <c r="I82" s="42">
        <v>50000</v>
      </c>
      <c r="J82" s="42"/>
      <c r="K82" s="42">
        <v>8324</v>
      </c>
      <c r="L82" s="40"/>
      <c r="M82" s="25">
        <f t="shared" si="2"/>
        <v>16.648</v>
      </c>
      <c r="N82" s="42"/>
      <c r="O82" s="56"/>
      <c r="T82" s="1"/>
    </row>
    <row r="83" spans="4:20" ht="12.95" customHeight="1" x14ac:dyDescent="0.2">
      <c r="D83" s="95">
        <v>4.38</v>
      </c>
      <c r="E83" s="100" t="s">
        <v>96</v>
      </c>
      <c r="F83" s="100"/>
      <c r="G83" s="100"/>
      <c r="H83" s="100"/>
      <c r="I83" s="42">
        <v>250000</v>
      </c>
      <c r="J83" s="42">
        <v>137000</v>
      </c>
      <c r="K83" s="42">
        <v>23565</v>
      </c>
      <c r="L83" s="40"/>
      <c r="M83" s="25">
        <f t="shared" si="2"/>
        <v>9.4260000000000002</v>
      </c>
      <c r="N83" s="42">
        <f t="shared" si="3"/>
        <v>17.200729927007298</v>
      </c>
      <c r="O83" s="56"/>
      <c r="T83" s="1"/>
    </row>
    <row r="84" spans="4:20" ht="12.95" customHeight="1" x14ac:dyDescent="0.2">
      <c r="D84" s="95">
        <v>4.3899999999999997</v>
      </c>
      <c r="E84" s="100" t="s">
        <v>97</v>
      </c>
      <c r="F84" s="100"/>
      <c r="G84" s="100"/>
      <c r="H84" s="100"/>
      <c r="I84" s="42">
        <v>25000</v>
      </c>
      <c r="J84" s="42"/>
      <c r="K84" s="42"/>
      <c r="L84" s="40"/>
      <c r="M84" s="25"/>
      <c r="N84" s="42"/>
      <c r="O84" s="56"/>
      <c r="T84" s="1"/>
    </row>
    <row r="85" spans="4:20" ht="12.95" customHeight="1" x14ac:dyDescent="0.2">
      <c r="D85" s="95">
        <v>4.4000000000000004</v>
      </c>
      <c r="E85" s="100" t="s">
        <v>98</v>
      </c>
      <c r="F85" s="100"/>
      <c r="G85" s="100"/>
      <c r="H85" s="100"/>
      <c r="I85" s="42">
        <v>500000</v>
      </c>
      <c r="J85" s="42"/>
      <c r="K85" s="42"/>
      <c r="L85" s="40"/>
      <c r="M85" s="25"/>
      <c r="N85" s="42"/>
      <c r="O85" s="56"/>
      <c r="T85" s="1"/>
    </row>
    <row r="86" spans="4:20" ht="12.95" customHeight="1" x14ac:dyDescent="0.2">
      <c r="D86" s="95">
        <v>4.41</v>
      </c>
      <c r="E86" s="100" t="s">
        <v>99</v>
      </c>
      <c r="F86" s="101"/>
      <c r="G86" s="102"/>
      <c r="H86" s="103"/>
      <c r="I86" s="42">
        <v>125000</v>
      </c>
      <c r="J86" s="42"/>
      <c r="K86" s="42"/>
      <c r="L86" s="40"/>
      <c r="M86" s="25"/>
      <c r="N86" s="42"/>
      <c r="O86" s="56"/>
      <c r="T86" s="1"/>
    </row>
    <row r="87" spans="4:20" ht="12.95" customHeight="1" x14ac:dyDescent="0.2">
      <c r="D87" s="95">
        <v>4.42</v>
      </c>
      <c r="E87" s="252" t="s">
        <v>100</v>
      </c>
      <c r="F87" s="253"/>
      <c r="G87" s="253"/>
      <c r="H87" s="254"/>
      <c r="I87" s="42">
        <v>70000</v>
      </c>
      <c r="J87" s="42">
        <v>118350</v>
      </c>
      <c r="K87" s="42">
        <v>56948</v>
      </c>
      <c r="L87" s="40"/>
      <c r="M87" s="25">
        <f t="shared" si="2"/>
        <v>81.354285714285709</v>
      </c>
      <c r="N87" s="42">
        <f t="shared" si="3"/>
        <v>48.118293198141103</v>
      </c>
      <c r="O87" s="56"/>
      <c r="T87" s="1"/>
    </row>
    <row r="88" spans="4:20" ht="12.95" customHeight="1" x14ac:dyDescent="0.2">
      <c r="D88" s="95">
        <v>4.43</v>
      </c>
      <c r="E88" s="252" t="s">
        <v>101</v>
      </c>
      <c r="F88" s="253"/>
      <c r="G88" s="253"/>
      <c r="H88" s="254"/>
      <c r="I88" s="42">
        <v>37500</v>
      </c>
      <c r="J88" s="42"/>
      <c r="K88" s="42"/>
      <c r="L88" s="40"/>
      <c r="M88" s="25"/>
      <c r="N88" s="42"/>
      <c r="O88" s="56"/>
      <c r="T88" s="1"/>
    </row>
    <row r="89" spans="4:20" ht="12.95" customHeight="1" x14ac:dyDescent="0.2">
      <c r="D89" s="95">
        <v>4.4400000000000004</v>
      </c>
      <c r="E89" s="252" t="s">
        <v>102</v>
      </c>
      <c r="F89" s="253"/>
      <c r="G89" s="253"/>
      <c r="H89" s="254"/>
      <c r="I89" s="42">
        <v>5000</v>
      </c>
      <c r="J89" s="42"/>
      <c r="K89" s="42"/>
      <c r="L89" s="40"/>
      <c r="M89" s="25"/>
      <c r="N89" s="42"/>
      <c r="O89" s="56"/>
      <c r="T89" s="1"/>
    </row>
    <row r="90" spans="4:20" ht="12.95" customHeight="1" x14ac:dyDescent="0.25">
      <c r="D90" s="95">
        <v>4.45</v>
      </c>
      <c r="E90" s="194" t="s">
        <v>103</v>
      </c>
      <c r="F90" s="195"/>
      <c r="G90" s="195"/>
      <c r="H90" s="196"/>
      <c r="I90" s="42"/>
      <c r="J90" s="42"/>
      <c r="K90" s="42"/>
      <c r="L90" s="40"/>
      <c r="M90" s="25"/>
      <c r="N90" s="42"/>
      <c r="O90" s="56"/>
      <c r="T90" s="1"/>
    </row>
    <row r="91" spans="4:20" ht="12.95" customHeight="1" x14ac:dyDescent="0.25">
      <c r="D91" s="95">
        <v>4.46</v>
      </c>
      <c r="E91" s="194" t="s">
        <v>104</v>
      </c>
      <c r="F91" s="195"/>
      <c r="G91" s="195"/>
      <c r="H91" s="196"/>
      <c r="I91" s="42">
        <v>23750</v>
      </c>
      <c r="J91" s="42">
        <v>15637</v>
      </c>
      <c r="K91" s="42">
        <v>13942</v>
      </c>
      <c r="L91" s="40"/>
      <c r="M91" s="25">
        <f t="shared" si="2"/>
        <v>58.703157894736847</v>
      </c>
      <c r="N91" s="42">
        <f t="shared" si="3"/>
        <v>89.160324870499451</v>
      </c>
      <c r="O91" s="56"/>
      <c r="T91" s="1"/>
    </row>
    <row r="92" spans="4:20" ht="12.95" customHeight="1" x14ac:dyDescent="0.2">
      <c r="D92" s="95">
        <v>4.47</v>
      </c>
      <c r="E92" s="104" t="s">
        <v>105</v>
      </c>
      <c r="F92" s="104"/>
      <c r="G92" s="104"/>
      <c r="H92" s="104"/>
      <c r="I92" s="105">
        <v>95000</v>
      </c>
      <c r="J92" s="42">
        <v>36000</v>
      </c>
      <c r="K92" s="42">
        <v>45348</v>
      </c>
      <c r="L92" s="40"/>
      <c r="M92" s="25">
        <f t="shared" si="2"/>
        <v>47.734736842105264</v>
      </c>
      <c r="N92" s="42">
        <f t="shared" si="3"/>
        <v>125.96666666666667</v>
      </c>
      <c r="O92" s="56" t="s">
        <v>70</v>
      </c>
      <c r="T92" s="1"/>
    </row>
    <row r="93" spans="4:20" ht="12.95" customHeight="1" x14ac:dyDescent="0.2">
      <c r="D93" s="106">
        <v>4.4800000000000004</v>
      </c>
      <c r="E93" s="100" t="s">
        <v>106</v>
      </c>
      <c r="F93" s="100"/>
      <c r="G93" s="101"/>
      <c r="H93" s="103"/>
      <c r="I93" s="107">
        <v>375000</v>
      </c>
      <c r="J93" s="42"/>
      <c r="K93" s="42"/>
      <c r="L93" s="40"/>
      <c r="M93" s="25"/>
      <c r="N93" s="42"/>
      <c r="O93" s="56"/>
      <c r="T93" s="1"/>
    </row>
    <row r="94" spans="4:20" ht="12.95" customHeight="1" x14ac:dyDescent="0.2">
      <c r="D94" s="95">
        <v>4.49</v>
      </c>
      <c r="E94" s="108" t="s">
        <v>107</v>
      </c>
      <c r="F94" s="108"/>
      <c r="G94" s="108"/>
      <c r="H94" s="108"/>
      <c r="I94" s="105">
        <v>7500</v>
      </c>
      <c r="J94" s="42"/>
      <c r="K94" s="42"/>
      <c r="L94" s="40"/>
      <c r="M94" s="25"/>
      <c r="N94" s="42"/>
      <c r="O94" s="56"/>
      <c r="T94" s="1"/>
    </row>
    <row r="95" spans="4:20" ht="12.95" customHeight="1" x14ac:dyDescent="0.2">
      <c r="D95" s="95">
        <v>4.5</v>
      </c>
      <c r="E95" s="100" t="s">
        <v>108</v>
      </c>
      <c r="F95" s="100"/>
      <c r="G95" s="100"/>
      <c r="H95" s="100"/>
      <c r="I95" s="105">
        <v>12500</v>
      </c>
      <c r="J95" s="42"/>
      <c r="K95" s="42">
        <v>32454</v>
      </c>
      <c r="L95" s="40"/>
      <c r="M95" s="25">
        <f t="shared" si="2"/>
        <v>259.63200000000001</v>
      </c>
      <c r="N95" s="42"/>
      <c r="O95" s="56" t="s">
        <v>70</v>
      </c>
      <c r="T95" s="1"/>
    </row>
    <row r="96" spans="4:20" ht="12.95" customHeight="1" x14ac:dyDescent="0.2">
      <c r="D96" s="95">
        <v>4.51</v>
      </c>
      <c r="E96" s="252" t="s">
        <v>109</v>
      </c>
      <c r="F96" s="253"/>
      <c r="G96" s="253"/>
      <c r="H96" s="254"/>
      <c r="I96" s="105">
        <v>75000</v>
      </c>
      <c r="J96" s="42"/>
      <c r="K96" s="42"/>
      <c r="L96" s="40"/>
      <c r="M96" s="25"/>
      <c r="N96" s="42"/>
      <c r="O96" s="56"/>
      <c r="T96" s="1"/>
    </row>
    <row r="97" spans="4:20" ht="12.95" customHeight="1" x14ac:dyDescent="0.25">
      <c r="D97" s="95">
        <v>4.5199999999999996</v>
      </c>
      <c r="E97" s="194" t="s">
        <v>110</v>
      </c>
      <c r="F97" s="195"/>
      <c r="G97" s="195"/>
      <c r="H97" s="196"/>
      <c r="I97" s="42"/>
      <c r="J97" s="42"/>
      <c r="K97" s="42"/>
      <c r="L97" s="40"/>
      <c r="M97" s="25"/>
      <c r="N97" s="42"/>
      <c r="O97" s="56"/>
      <c r="T97" s="1"/>
    </row>
    <row r="98" spans="4:20" ht="12.95" customHeight="1" x14ac:dyDescent="0.25">
      <c r="D98" s="95">
        <v>4.53</v>
      </c>
      <c r="E98" s="194" t="s">
        <v>111</v>
      </c>
      <c r="F98" s="195"/>
      <c r="G98" s="195"/>
      <c r="H98" s="196"/>
      <c r="I98" s="26">
        <v>25000</v>
      </c>
      <c r="J98" s="42">
        <v>23894</v>
      </c>
      <c r="K98" s="42">
        <v>42441</v>
      </c>
      <c r="L98" s="40"/>
      <c r="M98" s="25">
        <f t="shared" si="2"/>
        <v>169.76400000000001</v>
      </c>
      <c r="N98" s="42">
        <f t="shared" si="3"/>
        <v>177.62199715409724</v>
      </c>
      <c r="O98" s="56" t="s">
        <v>70</v>
      </c>
      <c r="T98" s="1"/>
    </row>
    <row r="99" spans="4:20" ht="12.95" customHeight="1" x14ac:dyDescent="0.25">
      <c r="D99" s="95">
        <v>4.54</v>
      </c>
      <c r="E99" s="194" t="s">
        <v>112</v>
      </c>
      <c r="F99" s="195"/>
      <c r="G99" s="195"/>
      <c r="H99" s="196"/>
      <c r="I99" s="26"/>
      <c r="J99" s="42"/>
      <c r="K99" s="42">
        <v>400</v>
      </c>
      <c r="L99" s="40"/>
      <c r="M99" s="25"/>
      <c r="N99" s="42"/>
      <c r="O99" s="56"/>
      <c r="T99" s="1"/>
    </row>
    <row r="100" spans="4:20" ht="12.95" customHeight="1" x14ac:dyDescent="0.25">
      <c r="D100" s="95">
        <v>4.55</v>
      </c>
      <c r="E100" s="194" t="s">
        <v>113</v>
      </c>
      <c r="F100" s="195"/>
      <c r="G100" s="195"/>
      <c r="H100" s="196"/>
      <c r="I100" s="26"/>
      <c r="J100" s="42"/>
      <c r="K100" s="42"/>
      <c r="L100" s="40"/>
      <c r="M100" s="25"/>
      <c r="N100" s="42"/>
      <c r="O100" s="56"/>
      <c r="T100" s="1"/>
    </row>
    <row r="101" spans="4:20" ht="12.95" customHeight="1" x14ac:dyDescent="0.25">
      <c r="D101" s="95">
        <v>4.5599999999999996</v>
      </c>
      <c r="E101" s="194" t="s">
        <v>114</v>
      </c>
      <c r="F101" s="195"/>
      <c r="G101" s="195"/>
      <c r="H101" s="196"/>
      <c r="I101" s="26">
        <v>7500</v>
      </c>
      <c r="J101" s="109"/>
      <c r="K101" s="109"/>
      <c r="L101" s="40"/>
      <c r="M101" s="25"/>
      <c r="N101" s="42"/>
      <c r="O101" s="56"/>
      <c r="T101" s="1"/>
    </row>
    <row r="102" spans="4:20" ht="12.95" customHeight="1" x14ac:dyDescent="0.25">
      <c r="D102" s="95">
        <v>4.57</v>
      </c>
      <c r="E102" s="194" t="s">
        <v>115</v>
      </c>
      <c r="F102" s="195"/>
      <c r="G102" s="195"/>
      <c r="H102" s="196"/>
      <c r="I102" s="26">
        <v>7500</v>
      </c>
      <c r="J102" s="42">
        <v>30000</v>
      </c>
      <c r="K102" s="42"/>
      <c r="L102" s="40"/>
      <c r="M102" s="25"/>
      <c r="N102" s="42"/>
      <c r="O102" s="56"/>
      <c r="T102" s="1"/>
    </row>
    <row r="103" spans="4:20" ht="12.95" customHeight="1" x14ac:dyDescent="0.25">
      <c r="D103" s="95">
        <v>4.58</v>
      </c>
      <c r="E103" s="194" t="s">
        <v>116</v>
      </c>
      <c r="F103" s="195"/>
      <c r="G103" s="195"/>
      <c r="H103" s="196"/>
      <c r="I103" s="26">
        <v>2913761</v>
      </c>
      <c r="J103" s="42">
        <v>2667261</v>
      </c>
      <c r="K103" s="42">
        <v>2846915</v>
      </c>
      <c r="L103" s="40"/>
      <c r="M103" s="25">
        <f t="shared" si="2"/>
        <v>97.705851646720504</v>
      </c>
      <c r="N103" s="42">
        <f t="shared" si="3"/>
        <v>106.73552382012859</v>
      </c>
      <c r="O103" s="56" t="s">
        <v>223</v>
      </c>
      <c r="T103" s="1"/>
    </row>
    <row r="104" spans="4:20" ht="12.95" customHeight="1" x14ac:dyDescent="0.25">
      <c r="D104" s="95">
        <v>4.59</v>
      </c>
      <c r="E104" s="194" t="s">
        <v>117</v>
      </c>
      <c r="F104" s="195"/>
      <c r="G104" s="195"/>
      <c r="H104" s="196"/>
      <c r="I104" s="42"/>
      <c r="J104" s="42"/>
      <c r="K104" s="42"/>
      <c r="L104" s="40"/>
      <c r="M104" s="25"/>
      <c r="N104" s="42"/>
      <c r="O104" s="56"/>
      <c r="T104" s="1"/>
    </row>
    <row r="105" spans="4:20" ht="12.95" customHeight="1" x14ac:dyDescent="0.25">
      <c r="D105" s="95">
        <v>4.5999999999999996</v>
      </c>
      <c r="E105" s="194" t="s">
        <v>118</v>
      </c>
      <c r="F105" s="195"/>
      <c r="G105" s="195"/>
      <c r="H105" s="196"/>
      <c r="I105" s="42"/>
      <c r="J105" s="42"/>
      <c r="K105" s="42">
        <v>15000</v>
      </c>
      <c r="L105" s="40"/>
      <c r="M105" s="25"/>
      <c r="N105" s="42"/>
      <c r="O105" s="56"/>
      <c r="T105" s="1"/>
    </row>
    <row r="106" spans="4:20" ht="12.95" customHeight="1" x14ac:dyDescent="0.25">
      <c r="D106" s="95">
        <v>4.6100000000000003</v>
      </c>
      <c r="E106" s="194" t="s">
        <v>119</v>
      </c>
      <c r="F106" s="195"/>
      <c r="G106" s="195"/>
      <c r="H106" s="196"/>
      <c r="I106" s="42">
        <v>3250</v>
      </c>
      <c r="J106" s="42"/>
      <c r="K106" s="42"/>
      <c r="L106" s="40"/>
      <c r="M106" s="25"/>
      <c r="N106" s="42"/>
      <c r="O106" s="56"/>
      <c r="T106" s="1"/>
    </row>
    <row r="107" spans="4:20" ht="12.95" customHeight="1" x14ac:dyDescent="0.25">
      <c r="D107" s="95">
        <v>4.62</v>
      </c>
      <c r="E107" s="194" t="s">
        <v>120</v>
      </c>
      <c r="F107" s="195"/>
      <c r="G107" s="195"/>
      <c r="H107" s="196"/>
      <c r="I107" s="42">
        <v>13750</v>
      </c>
      <c r="J107" s="42"/>
      <c r="K107" s="42"/>
      <c r="L107" s="40"/>
      <c r="M107" s="25"/>
      <c r="N107" s="42"/>
      <c r="O107" s="56"/>
      <c r="T107" s="1"/>
    </row>
    <row r="108" spans="4:20" ht="12.95" customHeight="1" x14ac:dyDescent="0.25">
      <c r="D108" s="95">
        <v>4.63</v>
      </c>
      <c r="E108" s="194" t="s">
        <v>121</v>
      </c>
      <c r="F108" s="195"/>
      <c r="G108" s="195"/>
      <c r="H108" s="196"/>
      <c r="I108" s="42">
        <v>7875</v>
      </c>
      <c r="J108" s="42"/>
      <c r="K108" s="42"/>
      <c r="L108" s="40"/>
      <c r="M108" s="25"/>
      <c r="N108" s="42"/>
      <c r="O108" s="56"/>
      <c r="T108" s="1"/>
    </row>
    <row r="109" spans="4:20" ht="12.95" customHeight="1" x14ac:dyDescent="0.25">
      <c r="D109" s="95">
        <v>4.6399999999999997</v>
      </c>
      <c r="E109" s="194" t="s">
        <v>122</v>
      </c>
      <c r="F109" s="195"/>
      <c r="G109" s="195"/>
      <c r="H109" s="196"/>
      <c r="I109" s="42">
        <v>4000</v>
      </c>
      <c r="J109" s="42">
        <v>900</v>
      </c>
      <c r="K109" s="42">
        <v>3810</v>
      </c>
      <c r="L109" s="40"/>
      <c r="M109" s="25">
        <f t="shared" si="2"/>
        <v>95.25</v>
      </c>
      <c r="N109" s="42">
        <f t="shared" si="3"/>
        <v>423.33333333333331</v>
      </c>
      <c r="O109" s="56"/>
      <c r="T109" s="1"/>
    </row>
    <row r="110" spans="4:20" ht="12.95" customHeight="1" x14ac:dyDescent="0.2">
      <c r="D110" s="95">
        <v>4.6500000000000004</v>
      </c>
      <c r="E110" s="255" t="s">
        <v>123</v>
      </c>
      <c r="F110" s="256"/>
      <c r="G110" s="256"/>
      <c r="H110" s="257"/>
      <c r="I110" s="105"/>
      <c r="J110" s="42"/>
      <c r="K110" s="42"/>
      <c r="L110" s="40"/>
      <c r="M110" s="25"/>
      <c r="N110" s="42"/>
      <c r="O110" s="56"/>
      <c r="T110" s="1"/>
    </row>
    <row r="111" spans="4:20" ht="12.95" customHeight="1" x14ac:dyDescent="0.25">
      <c r="D111" s="95">
        <v>4.66</v>
      </c>
      <c r="E111" s="194" t="s">
        <v>124</v>
      </c>
      <c r="F111" s="195"/>
      <c r="G111" s="195"/>
      <c r="H111" s="196"/>
      <c r="I111" s="42">
        <v>25000</v>
      </c>
      <c r="J111" s="42">
        <v>3000</v>
      </c>
      <c r="K111" s="42"/>
      <c r="L111" s="40"/>
      <c r="M111" s="25"/>
      <c r="N111" s="42"/>
      <c r="O111" s="56"/>
      <c r="T111" s="1"/>
    </row>
    <row r="112" spans="4:20" ht="12.95" customHeight="1" x14ac:dyDescent="0.25">
      <c r="D112" s="95">
        <v>4.67</v>
      </c>
      <c r="E112" s="194" t="s">
        <v>125</v>
      </c>
      <c r="F112" s="195"/>
      <c r="G112" s="195"/>
      <c r="H112" s="196"/>
      <c r="I112" s="42">
        <v>336672</v>
      </c>
      <c r="J112" s="42">
        <v>190364</v>
      </c>
      <c r="K112" s="42">
        <v>329673</v>
      </c>
      <c r="L112" s="40"/>
      <c r="M112" s="25">
        <f t="shared" si="2"/>
        <v>97.921122041631023</v>
      </c>
      <c r="N112" s="42">
        <f t="shared" si="3"/>
        <v>173.18032821331764</v>
      </c>
      <c r="O112" s="56" t="s">
        <v>70</v>
      </c>
      <c r="T112" s="1"/>
    </row>
    <row r="113" spans="4:20" ht="12.95" customHeight="1" x14ac:dyDescent="0.25">
      <c r="D113" s="95">
        <v>4.68</v>
      </c>
      <c r="E113" s="194" t="s">
        <v>126</v>
      </c>
      <c r="F113" s="195"/>
      <c r="G113" s="195"/>
      <c r="H113" s="196"/>
      <c r="I113" s="42">
        <v>13750</v>
      </c>
      <c r="J113" s="42"/>
      <c r="K113" s="42">
        <v>15622</v>
      </c>
      <c r="L113" s="40"/>
      <c r="M113" s="25">
        <f t="shared" si="2"/>
        <v>113.61454545454546</v>
      </c>
      <c r="N113" s="42"/>
      <c r="O113" s="56"/>
      <c r="T113" s="1"/>
    </row>
    <row r="114" spans="4:20" ht="12.95" customHeight="1" x14ac:dyDescent="0.25">
      <c r="D114" s="95">
        <v>4.6900000000000004</v>
      </c>
      <c r="E114" s="194" t="s">
        <v>127</v>
      </c>
      <c r="F114" s="195"/>
      <c r="G114" s="195"/>
      <c r="H114" s="196"/>
      <c r="I114" s="42">
        <v>15000</v>
      </c>
      <c r="J114" s="42">
        <v>8880</v>
      </c>
      <c r="K114" s="42">
        <v>14340</v>
      </c>
      <c r="L114" s="40"/>
      <c r="M114" s="25">
        <f t="shared" si="2"/>
        <v>95.6</v>
      </c>
      <c r="N114" s="42">
        <f t="shared" si="3"/>
        <v>161.48648648648648</v>
      </c>
      <c r="O114" s="56" t="s">
        <v>70</v>
      </c>
      <c r="T114" s="1"/>
    </row>
    <row r="115" spans="4:20" ht="12.95" customHeight="1" x14ac:dyDescent="0.25">
      <c r="D115" s="95">
        <v>4.7</v>
      </c>
      <c r="E115" s="194" t="s">
        <v>128</v>
      </c>
      <c r="F115" s="195"/>
      <c r="G115" s="195"/>
      <c r="H115" s="196"/>
      <c r="I115" s="42">
        <v>11250</v>
      </c>
      <c r="J115" s="42">
        <v>5347</v>
      </c>
      <c r="K115" s="42">
        <v>9976</v>
      </c>
      <c r="L115" s="40"/>
      <c r="M115" s="25">
        <f t="shared" si="2"/>
        <v>88.675555555555547</v>
      </c>
      <c r="N115" s="42">
        <f t="shared" si="3"/>
        <v>186.5719094819525</v>
      </c>
      <c r="O115" s="56" t="s">
        <v>70</v>
      </c>
      <c r="T115" s="1"/>
    </row>
    <row r="116" spans="4:20" ht="12.95" customHeight="1" x14ac:dyDescent="0.25">
      <c r="D116" s="95">
        <v>4.71</v>
      </c>
      <c r="E116" s="194" t="s">
        <v>129</v>
      </c>
      <c r="F116" s="195"/>
      <c r="G116" s="195"/>
      <c r="H116" s="196"/>
      <c r="I116" s="42"/>
      <c r="J116" s="42"/>
      <c r="K116" s="42"/>
      <c r="L116" s="40"/>
      <c r="M116" s="25"/>
      <c r="N116" s="42"/>
      <c r="O116" s="56"/>
      <c r="T116" s="1"/>
    </row>
    <row r="117" spans="4:20" ht="12.95" customHeight="1" x14ac:dyDescent="0.25">
      <c r="D117" s="95">
        <v>4.72</v>
      </c>
      <c r="E117" s="194" t="s">
        <v>130</v>
      </c>
      <c r="F117" s="195"/>
      <c r="G117" s="195"/>
      <c r="H117" s="196"/>
      <c r="I117" s="42">
        <v>7500</v>
      </c>
      <c r="J117" s="42">
        <v>6295</v>
      </c>
      <c r="K117" s="42">
        <v>4169</v>
      </c>
      <c r="L117" s="40"/>
      <c r="M117" s="25">
        <f t="shared" ref="M117:M135" si="4">K117/I117*100</f>
        <v>55.586666666666659</v>
      </c>
      <c r="N117" s="42">
        <f t="shared" ref="N117:N135" si="5">K117/J117*100</f>
        <v>66.227164416203337</v>
      </c>
      <c r="O117" s="56"/>
      <c r="T117" s="1"/>
    </row>
    <row r="118" spans="4:20" ht="12.95" customHeight="1" x14ac:dyDescent="0.25">
      <c r="D118" s="95">
        <v>4.7300000000000004</v>
      </c>
      <c r="E118" s="194" t="s">
        <v>131</v>
      </c>
      <c r="F118" s="195"/>
      <c r="G118" s="195"/>
      <c r="H118" s="196"/>
      <c r="I118" s="42">
        <v>11250</v>
      </c>
      <c r="J118" s="42">
        <v>7779</v>
      </c>
      <c r="K118" s="42">
        <v>8675</v>
      </c>
      <c r="L118" s="40"/>
      <c r="M118" s="25">
        <f t="shared" si="4"/>
        <v>77.111111111111114</v>
      </c>
      <c r="N118" s="42">
        <f t="shared" si="5"/>
        <v>111.51818999871448</v>
      </c>
      <c r="O118" s="56"/>
      <c r="T118" s="1"/>
    </row>
    <row r="119" spans="4:20" ht="12.95" customHeight="1" x14ac:dyDescent="0.25">
      <c r="D119" s="95">
        <v>4.74</v>
      </c>
      <c r="E119" s="194" t="s">
        <v>132</v>
      </c>
      <c r="F119" s="195"/>
      <c r="G119" s="195"/>
      <c r="H119" s="196"/>
      <c r="I119" s="42">
        <v>30652</v>
      </c>
      <c r="J119" s="42"/>
      <c r="K119" s="42"/>
      <c r="L119" s="40"/>
      <c r="M119" s="25"/>
      <c r="N119" s="42"/>
      <c r="O119" s="56"/>
      <c r="T119" s="1"/>
    </row>
    <row r="120" spans="4:20" ht="12.95" customHeight="1" x14ac:dyDescent="0.25">
      <c r="D120" s="95">
        <v>4.75</v>
      </c>
      <c r="E120" s="194" t="s">
        <v>133</v>
      </c>
      <c r="F120" s="195"/>
      <c r="G120" s="195"/>
      <c r="H120" s="196"/>
      <c r="I120" s="42">
        <v>2000</v>
      </c>
      <c r="J120" s="42"/>
      <c r="K120" s="42">
        <v>3400</v>
      </c>
      <c r="L120" s="40"/>
      <c r="M120" s="25">
        <f t="shared" si="4"/>
        <v>170</v>
      </c>
      <c r="N120" s="42"/>
      <c r="O120" s="56"/>
      <c r="T120" s="1"/>
    </row>
    <row r="121" spans="4:20" ht="12.95" customHeight="1" x14ac:dyDescent="0.25">
      <c r="D121" s="95">
        <v>4.76</v>
      </c>
      <c r="E121" s="194" t="s">
        <v>134</v>
      </c>
      <c r="F121" s="195"/>
      <c r="G121" s="195"/>
      <c r="H121" s="196"/>
      <c r="I121" s="42"/>
      <c r="J121" s="42">
        <v>380</v>
      </c>
      <c r="K121" s="42"/>
      <c r="L121" s="40"/>
      <c r="M121" s="25"/>
      <c r="N121" s="42"/>
      <c r="O121" s="56"/>
      <c r="T121" s="1"/>
    </row>
    <row r="122" spans="4:20" ht="12.95" customHeight="1" x14ac:dyDescent="0.2">
      <c r="D122" s="110">
        <v>4.7699999999999996</v>
      </c>
      <c r="E122" s="194" t="s">
        <v>135</v>
      </c>
      <c r="F122" s="195"/>
      <c r="G122" s="195"/>
      <c r="H122" s="196"/>
      <c r="I122" s="42">
        <v>15000</v>
      </c>
      <c r="J122" s="42">
        <v>256</v>
      </c>
      <c r="K122" s="42">
        <v>1603</v>
      </c>
      <c r="L122" s="40"/>
      <c r="M122" s="25">
        <f t="shared" si="4"/>
        <v>10.686666666666667</v>
      </c>
      <c r="N122" s="42">
        <f t="shared" si="5"/>
        <v>626.171875</v>
      </c>
      <c r="O122" s="56"/>
      <c r="T122" s="1"/>
    </row>
    <row r="123" spans="4:20" ht="12.95" customHeight="1" x14ac:dyDescent="0.2">
      <c r="D123" s="110">
        <v>4.78</v>
      </c>
      <c r="E123" s="194" t="s">
        <v>136</v>
      </c>
      <c r="F123" s="195"/>
      <c r="G123" s="195"/>
      <c r="H123" s="196"/>
      <c r="I123" s="42">
        <v>6655</v>
      </c>
      <c r="J123" s="42"/>
      <c r="K123" s="42"/>
      <c r="L123" s="40"/>
      <c r="M123" s="25"/>
      <c r="N123" s="42"/>
      <c r="O123" s="56"/>
      <c r="P123" s="20">
        <v>3</v>
      </c>
      <c r="T123" s="1"/>
    </row>
    <row r="124" spans="4:20" ht="12.95" customHeight="1" x14ac:dyDescent="0.2">
      <c r="D124" s="110">
        <v>4.79</v>
      </c>
      <c r="E124" s="194" t="s">
        <v>137</v>
      </c>
      <c r="F124" s="195"/>
      <c r="G124" s="195"/>
      <c r="H124" s="196"/>
      <c r="I124" s="42">
        <v>12000</v>
      </c>
      <c r="J124" s="42"/>
      <c r="K124" s="42">
        <v>12000</v>
      </c>
      <c r="L124" s="40"/>
      <c r="M124" s="25">
        <f t="shared" si="4"/>
        <v>100</v>
      </c>
      <c r="N124" s="42"/>
      <c r="O124" s="56"/>
      <c r="T124" s="1"/>
    </row>
    <row r="125" spans="4:20" ht="12.95" customHeight="1" x14ac:dyDescent="0.2">
      <c r="D125" s="110">
        <v>4.8</v>
      </c>
      <c r="E125" s="194" t="s">
        <v>138</v>
      </c>
      <c r="F125" s="195"/>
      <c r="G125" s="195"/>
      <c r="H125" s="196"/>
      <c r="I125" s="42"/>
      <c r="J125" s="42"/>
      <c r="K125" s="42"/>
      <c r="L125" s="40"/>
      <c r="M125" s="25"/>
      <c r="N125" s="42"/>
      <c r="O125" s="56"/>
      <c r="T125" s="1"/>
    </row>
    <row r="126" spans="4:20" ht="12.95" customHeight="1" x14ac:dyDescent="0.2">
      <c r="D126" s="110">
        <v>4.8099999999999996</v>
      </c>
      <c r="E126" s="194" t="s">
        <v>139</v>
      </c>
      <c r="F126" s="195"/>
      <c r="G126" s="195"/>
      <c r="H126" s="196"/>
      <c r="I126" s="42">
        <v>25000</v>
      </c>
      <c r="J126" s="42"/>
      <c r="K126" s="42"/>
      <c r="L126" s="40"/>
      <c r="M126" s="25"/>
      <c r="N126" s="42"/>
      <c r="O126" s="56"/>
      <c r="T126" s="1"/>
    </row>
    <row r="127" spans="4:20" ht="12.95" customHeight="1" x14ac:dyDescent="0.2">
      <c r="D127" s="110">
        <v>4.82</v>
      </c>
      <c r="E127" s="258" t="s">
        <v>140</v>
      </c>
      <c r="F127" s="259"/>
      <c r="G127" s="259"/>
      <c r="H127" s="260"/>
      <c r="I127" s="42"/>
      <c r="J127" s="42"/>
      <c r="K127" s="42">
        <v>1017</v>
      </c>
      <c r="L127" s="40"/>
      <c r="M127" s="25"/>
      <c r="N127" s="42"/>
      <c r="O127" s="56" t="s">
        <v>70</v>
      </c>
      <c r="T127" s="1"/>
    </row>
    <row r="128" spans="4:20" ht="12.95" customHeight="1" x14ac:dyDescent="0.2">
      <c r="D128" s="110">
        <v>4.83</v>
      </c>
      <c r="E128" s="258" t="s">
        <v>141</v>
      </c>
      <c r="F128" s="259"/>
      <c r="G128" s="259"/>
      <c r="H128" s="260"/>
      <c r="I128" s="111"/>
      <c r="J128" s="42"/>
      <c r="K128" s="42"/>
      <c r="L128" s="40"/>
      <c r="M128" s="25"/>
      <c r="N128" s="42"/>
      <c r="O128" s="56"/>
      <c r="T128" s="1"/>
    </row>
    <row r="129" spans="4:20" ht="12.95" customHeight="1" x14ac:dyDescent="0.2">
      <c r="D129" s="110">
        <v>4.84</v>
      </c>
      <c r="E129" s="194" t="s">
        <v>142</v>
      </c>
      <c r="F129" s="195"/>
      <c r="G129" s="195"/>
      <c r="H129" s="196"/>
      <c r="I129" s="42">
        <v>50000</v>
      </c>
      <c r="J129" s="42">
        <v>32925</v>
      </c>
      <c r="K129" s="42">
        <v>21060</v>
      </c>
      <c r="L129" s="40"/>
      <c r="M129" s="25">
        <f t="shared" si="4"/>
        <v>42.120000000000005</v>
      </c>
      <c r="N129" s="42">
        <f t="shared" si="5"/>
        <v>63.963553530751703</v>
      </c>
      <c r="O129" s="56"/>
      <c r="T129" s="1"/>
    </row>
    <row r="130" spans="4:20" ht="12.95" customHeight="1" x14ac:dyDescent="0.2">
      <c r="D130" s="110">
        <v>4.8499999999999996</v>
      </c>
      <c r="E130" s="194" t="s">
        <v>143</v>
      </c>
      <c r="F130" s="195"/>
      <c r="G130" s="195"/>
      <c r="H130" s="196"/>
      <c r="I130" s="42">
        <v>12750</v>
      </c>
      <c r="J130" s="42"/>
      <c r="K130" s="42"/>
      <c r="L130" s="40"/>
      <c r="M130" s="25"/>
      <c r="N130" s="42"/>
      <c r="O130" s="56"/>
      <c r="T130" s="1"/>
    </row>
    <row r="131" spans="4:20" ht="12.95" customHeight="1" x14ac:dyDescent="0.2">
      <c r="D131" s="110">
        <v>4.8600000000000003</v>
      </c>
      <c r="E131" s="194" t="s">
        <v>144</v>
      </c>
      <c r="F131" s="195"/>
      <c r="G131" s="195"/>
      <c r="H131" s="196"/>
      <c r="I131" s="42">
        <v>100000</v>
      </c>
      <c r="J131" s="42">
        <v>176185</v>
      </c>
      <c r="K131" s="42">
        <v>152788</v>
      </c>
      <c r="L131" s="40"/>
      <c r="M131" s="25">
        <f t="shared" si="4"/>
        <v>152.78799999999998</v>
      </c>
      <c r="N131" s="42">
        <f t="shared" si="5"/>
        <v>86.720208871356803</v>
      </c>
      <c r="O131" s="56" t="s">
        <v>70</v>
      </c>
      <c r="T131" s="1"/>
    </row>
    <row r="132" spans="4:20" ht="12.95" customHeight="1" x14ac:dyDescent="0.2">
      <c r="D132" s="110">
        <v>4.87</v>
      </c>
      <c r="E132" s="194" t="s">
        <v>145</v>
      </c>
      <c r="F132" s="195"/>
      <c r="G132" s="195"/>
      <c r="H132" s="196"/>
      <c r="I132" s="42"/>
      <c r="J132" s="42"/>
      <c r="K132" s="42">
        <v>212751</v>
      </c>
      <c r="L132" s="40"/>
      <c r="M132" s="25"/>
      <c r="N132" s="42"/>
      <c r="O132" s="56"/>
      <c r="T132" s="1"/>
    </row>
    <row r="133" spans="4:20" ht="12.95" customHeight="1" x14ac:dyDescent="0.2">
      <c r="D133" s="110">
        <v>4.88</v>
      </c>
      <c r="E133" s="194" t="s">
        <v>146</v>
      </c>
      <c r="F133" s="195"/>
      <c r="G133" s="195"/>
      <c r="H133" s="196"/>
      <c r="I133" s="42"/>
      <c r="J133" s="42"/>
      <c r="K133" s="42">
        <v>3067</v>
      </c>
      <c r="L133" s="40"/>
      <c r="M133" s="25"/>
      <c r="N133" s="42"/>
      <c r="O133" s="56"/>
      <c r="T133" s="1"/>
    </row>
    <row r="134" spans="4:20" ht="12.95" customHeight="1" x14ac:dyDescent="0.2">
      <c r="D134" s="110">
        <v>4.8899999999999997</v>
      </c>
      <c r="E134" s="194" t="s">
        <v>147</v>
      </c>
      <c r="F134" s="195"/>
      <c r="G134" s="195"/>
      <c r="H134" s="196"/>
      <c r="I134" s="42">
        <v>15000</v>
      </c>
      <c r="J134" s="42"/>
      <c r="K134" s="42"/>
      <c r="L134" s="42"/>
      <c r="M134" s="25"/>
      <c r="N134" s="42"/>
      <c r="O134" s="56"/>
      <c r="T134" s="1"/>
    </row>
    <row r="135" spans="4:20" ht="12.95" customHeight="1" x14ac:dyDescent="0.2">
      <c r="D135" s="110">
        <v>4.9000000000000004</v>
      </c>
      <c r="E135" s="194" t="s">
        <v>148</v>
      </c>
      <c r="F135" s="195"/>
      <c r="G135" s="195"/>
      <c r="H135" s="196"/>
      <c r="I135" s="42">
        <v>5000</v>
      </c>
      <c r="J135" s="42">
        <v>847811</v>
      </c>
      <c r="K135" s="42">
        <v>15247</v>
      </c>
      <c r="L135" s="40"/>
      <c r="M135" s="25">
        <f t="shared" si="4"/>
        <v>304.94</v>
      </c>
      <c r="N135" s="42">
        <f t="shared" si="5"/>
        <v>1.7983961047922239</v>
      </c>
      <c r="O135" s="56" t="s">
        <v>70</v>
      </c>
      <c r="T135" s="1"/>
    </row>
    <row r="136" spans="4:20" ht="12.95" customHeight="1" thickBot="1" x14ac:dyDescent="0.25">
      <c r="D136" s="110">
        <v>4.91</v>
      </c>
      <c r="E136" s="240" t="s">
        <v>149</v>
      </c>
      <c r="F136" s="241"/>
      <c r="G136" s="241"/>
      <c r="H136" s="242"/>
      <c r="I136" s="92">
        <v>1250</v>
      </c>
      <c r="J136" s="92">
        <v>66</v>
      </c>
      <c r="K136" s="92"/>
      <c r="L136" s="96"/>
      <c r="M136" s="97"/>
      <c r="N136" s="92"/>
      <c r="O136" s="98"/>
      <c r="T136" s="1"/>
    </row>
    <row r="137" spans="4:20" ht="12.95" customHeight="1" x14ac:dyDescent="0.2">
      <c r="D137" s="112"/>
      <c r="E137" s="261" t="s">
        <v>150</v>
      </c>
      <c r="F137" s="262"/>
      <c r="G137" s="262"/>
      <c r="H137" s="263"/>
      <c r="I137" s="35">
        <v>0</v>
      </c>
      <c r="J137" s="35">
        <v>0</v>
      </c>
      <c r="K137" s="35">
        <v>0</v>
      </c>
      <c r="L137" s="45"/>
      <c r="M137" s="35"/>
      <c r="N137" s="55"/>
      <c r="O137" s="46"/>
      <c r="T137" s="1"/>
    </row>
    <row r="138" spans="4:20" ht="12.95" customHeight="1" x14ac:dyDescent="0.2">
      <c r="D138" s="113">
        <v>2.9</v>
      </c>
      <c r="E138" s="194" t="s">
        <v>151</v>
      </c>
      <c r="F138" s="195"/>
      <c r="G138" s="195"/>
      <c r="H138" s="196"/>
      <c r="I138" s="55"/>
      <c r="J138" s="55"/>
      <c r="K138" s="55"/>
      <c r="L138" s="45"/>
      <c r="M138" s="25"/>
      <c r="N138" s="42"/>
      <c r="O138" s="46"/>
      <c r="T138" s="1"/>
    </row>
    <row r="139" spans="4:20" ht="28.5" customHeight="1" thickBot="1" x14ac:dyDescent="0.3">
      <c r="D139" s="267"/>
      <c r="E139" s="268"/>
      <c r="F139" s="268"/>
      <c r="G139" s="268"/>
      <c r="H139" s="268"/>
      <c r="I139" s="268"/>
      <c r="J139" s="268"/>
      <c r="K139" s="268"/>
      <c r="L139" s="268"/>
      <c r="M139" s="268"/>
      <c r="N139" s="268"/>
      <c r="O139" s="269"/>
      <c r="T139" s="1"/>
    </row>
    <row r="140" spans="4:20" ht="21.75" customHeight="1" x14ac:dyDescent="0.25">
      <c r="D140" s="14">
        <v>5</v>
      </c>
      <c r="E140" s="264" t="s">
        <v>152</v>
      </c>
      <c r="F140" s="265"/>
      <c r="G140" s="265"/>
      <c r="H140" s="266"/>
      <c r="I140" s="17"/>
      <c r="J140" s="17">
        <f>SUM(J141:J152)</f>
        <v>4657033070</v>
      </c>
      <c r="K140" s="17">
        <f>SUM(K141:K152)</f>
        <v>4147459372</v>
      </c>
      <c r="L140" s="17"/>
      <c r="M140" s="18"/>
      <c r="N140" s="51">
        <f>(K140/J140*100)-100</f>
        <v>-10.942024467951654</v>
      </c>
      <c r="O140" s="79"/>
      <c r="T140" s="1"/>
    </row>
    <row r="141" spans="4:20" ht="15.75" customHeight="1" x14ac:dyDescent="0.2">
      <c r="D141" s="38">
        <v>5.0999999999999996</v>
      </c>
      <c r="E141" s="252" t="s">
        <v>153</v>
      </c>
      <c r="F141" s="253"/>
      <c r="G141" s="253"/>
      <c r="H141" s="254"/>
      <c r="I141" s="42"/>
      <c r="J141" s="114">
        <v>159002</v>
      </c>
      <c r="K141" s="114">
        <v>330497</v>
      </c>
      <c r="L141" s="114"/>
      <c r="M141" s="114"/>
      <c r="N141" s="54">
        <f t="shared" ref="N141:N151" si="6">(K141/J141*100)-100</f>
        <v>107.85713387252991</v>
      </c>
      <c r="O141" s="77"/>
      <c r="T141" s="1"/>
    </row>
    <row r="142" spans="4:20" ht="15.75" customHeight="1" x14ac:dyDescent="0.2">
      <c r="D142" s="38">
        <v>5.2</v>
      </c>
      <c r="E142" s="252" t="s">
        <v>154</v>
      </c>
      <c r="F142" s="253"/>
      <c r="G142" s="253"/>
      <c r="H142" s="254"/>
      <c r="I142" s="42"/>
      <c r="J142" s="114">
        <v>31232</v>
      </c>
      <c r="K142" s="114"/>
      <c r="L142" s="114"/>
      <c r="M142" s="114"/>
      <c r="N142" s="54">
        <f t="shared" si="6"/>
        <v>-100</v>
      </c>
      <c r="O142" s="115"/>
      <c r="T142" s="1"/>
    </row>
    <row r="143" spans="4:20" ht="15.75" customHeight="1" x14ac:dyDescent="0.2">
      <c r="D143" s="38">
        <v>5.3</v>
      </c>
      <c r="E143" s="252" t="s">
        <v>155</v>
      </c>
      <c r="F143" s="253"/>
      <c r="G143" s="253"/>
      <c r="H143" s="254"/>
      <c r="I143" s="42"/>
      <c r="J143" s="114">
        <v>9822</v>
      </c>
      <c r="K143" s="114"/>
      <c r="L143" s="114"/>
      <c r="M143" s="114"/>
      <c r="N143" s="54">
        <f t="shared" si="6"/>
        <v>-100</v>
      </c>
      <c r="O143" s="77"/>
      <c r="T143" s="1"/>
    </row>
    <row r="144" spans="4:20" ht="15.75" customHeight="1" x14ac:dyDescent="0.2">
      <c r="D144" s="38">
        <v>5.4</v>
      </c>
      <c r="E144" s="252" t="s">
        <v>156</v>
      </c>
      <c r="F144" s="253"/>
      <c r="G144" s="253"/>
      <c r="H144" s="254"/>
      <c r="I144" s="42"/>
      <c r="J144" s="114">
        <v>3064905</v>
      </c>
      <c r="K144" s="114"/>
      <c r="L144" s="114"/>
      <c r="M144" s="114"/>
      <c r="N144" s="54">
        <f t="shared" si="6"/>
        <v>-100</v>
      </c>
      <c r="O144" s="77"/>
      <c r="T144" s="1"/>
    </row>
    <row r="145" spans="4:20" ht="15.75" customHeight="1" x14ac:dyDescent="0.2">
      <c r="D145" s="38">
        <v>5.5</v>
      </c>
      <c r="E145" s="252" t="s">
        <v>157</v>
      </c>
      <c r="F145" s="253"/>
      <c r="G145" s="253"/>
      <c r="H145" s="254"/>
      <c r="I145" s="42"/>
      <c r="J145" s="114">
        <v>12188685</v>
      </c>
      <c r="K145" s="114">
        <v>12188685</v>
      </c>
      <c r="L145" s="114"/>
      <c r="M145" s="114"/>
      <c r="N145" s="54"/>
      <c r="O145" s="46" t="s">
        <v>158</v>
      </c>
      <c r="T145" s="1"/>
    </row>
    <row r="146" spans="4:20" ht="15.75" customHeight="1" x14ac:dyDescent="0.2">
      <c r="D146" s="38">
        <v>5.6</v>
      </c>
      <c r="E146" s="252" t="s">
        <v>159</v>
      </c>
      <c r="F146" s="253"/>
      <c r="G146" s="253"/>
      <c r="H146" s="254"/>
      <c r="I146" s="42"/>
      <c r="J146" s="114">
        <v>4635365920</v>
      </c>
      <c r="K146" s="114">
        <v>4128934276</v>
      </c>
      <c r="L146" s="114"/>
      <c r="M146" s="114"/>
      <c r="N146" s="54">
        <f t="shared" si="6"/>
        <v>-10.925386533454088</v>
      </c>
      <c r="O146" s="77" t="s">
        <v>160</v>
      </c>
      <c r="T146" s="1"/>
    </row>
    <row r="147" spans="4:20" ht="15.75" customHeight="1" x14ac:dyDescent="0.2">
      <c r="D147" s="38">
        <v>5.7</v>
      </c>
      <c r="E147" s="252" t="s">
        <v>161</v>
      </c>
      <c r="F147" s="253"/>
      <c r="G147" s="253"/>
      <c r="H147" s="254"/>
      <c r="I147" s="42"/>
      <c r="J147" s="114">
        <v>135834</v>
      </c>
      <c r="K147" s="114">
        <v>66588</v>
      </c>
      <c r="L147" s="114"/>
      <c r="M147" s="114"/>
      <c r="N147" s="54">
        <f t="shared" si="6"/>
        <v>-50.978400106011748</v>
      </c>
      <c r="O147" s="115"/>
      <c r="T147" s="1"/>
    </row>
    <row r="148" spans="4:20" ht="15.75" customHeight="1" x14ac:dyDescent="0.2">
      <c r="D148" s="38">
        <v>5.8</v>
      </c>
      <c r="E148" s="252" t="s">
        <v>162</v>
      </c>
      <c r="F148" s="253"/>
      <c r="G148" s="253"/>
      <c r="H148" s="254"/>
      <c r="I148" s="42"/>
      <c r="J148" s="114">
        <v>23471</v>
      </c>
      <c r="K148" s="114">
        <v>20607</v>
      </c>
      <c r="L148" s="114"/>
      <c r="M148" s="114"/>
      <c r="N148" s="54">
        <f t="shared" si="6"/>
        <v>-12.20229219036257</v>
      </c>
      <c r="O148" s="77" t="s">
        <v>163</v>
      </c>
      <c r="T148" s="1"/>
    </row>
    <row r="149" spans="4:20" ht="15.75" customHeight="1" x14ac:dyDescent="0.2">
      <c r="D149" s="38">
        <v>5.9</v>
      </c>
      <c r="E149" s="252" t="s">
        <v>164</v>
      </c>
      <c r="F149" s="253"/>
      <c r="G149" s="253"/>
      <c r="H149" s="254"/>
      <c r="I149" s="42"/>
      <c r="J149" s="114">
        <v>5066020</v>
      </c>
      <c r="K149" s="114">
        <v>5066020</v>
      </c>
      <c r="L149" s="114"/>
      <c r="M149" s="114"/>
      <c r="N149" s="54"/>
      <c r="O149" s="116" t="s">
        <v>165</v>
      </c>
      <c r="T149" s="1"/>
    </row>
    <row r="150" spans="4:20" ht="16.5" customHeight="1" x14ac:dyDescent="0.2">
      <c r="D150" s="95">
        <v>5.0999999999999996</v>
      </c>
      <c r="E150" s="252" t="s">
        <v>166</v>
      </c>
      <c r="F150" s="253"/>
      <c r="G150" s="253"/>
      <c r="H150" s="254"/>
      <c r="I150" s="42"/>
      <c r="J150" s="114">
        <v>829211</v>
      </c>
      <c r="K150" s="114">
        <v>829211</v>
      </c>
      <c r="L150" s="114"/>
      <c r="M150" s="114"/>
      <c r="N150" s="54"/>
      <c r="O150" s="116" t="s">
        <v>165</v>
      </c>
      <c r="T150" s="1"/>
    </row>
    <row r="151" spans="4:20" ht="15.75" customHeight="1" x14ac:dyDescent="0.2">
      <c r="D151" s="95">
        <v>5.1100000000000003</v>
      </c>
      <c r="E151" s="270" t="s">
        <v>167</v>
      </c>
      <c r="F151" s="271"/>
      <c r="G151" s="271"/>
      <c r="H151" s="272"/>
      <c r="I151" s="42"/>
      <c r="J151" s="114">
        <v>135480</v>
      </c>
      <c r="K151" s="114"/>
      <c r="L151" s="114"/>
      <c r="M151" s="114"/>
      <c r="N151" s="54">
        <f t="shared" si="6"/>
        <v>-100</v>
      </c>
      <c r="O151" s="46"/>
      <c r="T151" s="1"/>
    </row>
    <row r="152" spans="4:20" ht="15.75" customHeight="1" x14ac:dyDescent="0.2">
      <c r="D152" s="95">
        <v>5.12</v>
      </c>
      <c r="E152" s="252" t="s">
        <v>168</v>
      </c>
      <c r="F152" s="253"/>
      <c r="G152" s="253"/>
      <c r="H152" s="254"/>
      <c r="I152" s="42"/>
      <c r="J152" s="114">
        <v>23488</v>
      </c>
      <c r="K152" s="114">
        <v>23488</v>
      </c>
      <c r="L152" s="114"/>
      <c r="M152" s="114"/>
      <c r="N152" s="54"/>
      <c r="O152" s="77" t="s">
        <v>169</v>
      </c>
      <c r="T152" s="1"/>
    </row>
    <row r="153" spans="4:20" ht="30.75" customHeight="1" thickBot="1" x14ac:dyDescent="0.3">
      <c r="D153" s="273"/>
      <c r="E153" s="274"/>
      <c r="F153" s="274"/>
      <c r="G153" s="274"/>
      <c r="H153" s="274"/>
      <c r="I153" s="274"/>
      <c r="J153" s="274"/>
      <c r="K153" s="274"/>
      <c r="L153" s="274"/>
      <c r="M153" s="274"/>
      <c r="N153" s="274"/>
      <c r="O153" s="275"/>
      <c r="T153" s="1"/>
    </row>
    <row r="154" spans="4:20" ht="21" customHeight="1" x14ac:dyDescent="0.25">
      <c r="D154" s="14">
        <v>6</v>
      </c>
      <c r="E154" s="264" t="s">
        <v>170</v>
      </c>
      <c r="F154" s="265"/>
      <c r="G154" s="265"/>
      <c r="H154" s="266"/>
      <c r="I154" s="17"/>
      <c r="J154" s="17">
        <f>SUM(J155:J183)</f>
        <v>45626675</v>
      </c>
      <c r="K154" s="17">
        <f>SUM(K155:K183)</f>
        <v>46455108</v>
      </c>
      <c r="L154" s="17"/>
      <c r="M154" s="18"/>
      <c r="N154" s="51">
        <f>(K154/J154*100)-100</f>
        <v>1.8156769039163976</v>
      </c>
      <c r="O154" s="79"/>
      <c r="T154" s="1"/>
    </row>
    <row r="155" spans="4:20" ht="15.75" customHeight="1" x14ac:dyDescent="0.25">
      <c r="D155" s="38">
        <v>6.1</v>
      </c>
      <c r="E155" s="194" t="s">
        <v>171</v>
      </c>
      <c r="F155" s="195"/>
      <c r="G155" s="195"/>
      <c r="H155" s="196"/>
      <c r="I155" s="42"/>
      <c r="J155" s="117">
        <v>12207513</v>
      </c>
      <c r="K155" s="117">
        <v>12207513</v>
      </c>
      <c r="L155" s="117"/>
      <c r="M155" s="117"/>
      <c r="N155" s="54"/>
      <c r="O155" s="77" t="s">
        <v>172</v>
      </c>
      <c r="T155" s="1"/>
    </row>
    <row r="156" spans="4:20" ht="15.75" customHeight="1" x14ac:dyDescent="0.25">
      <c r="D156" s="38">
        <v>6.2</v>
      </c>
      <c r="E156" s="194" t="s">
        <v>173</v>
      </c>
      <c r="F156" s="195"/>
      <c r="G156" s="195"/>
      <c r="H156" s="196"/>
      <c r="I156" s="42"/>
      <c r="J156" s="117">
        <v>16440729</v>
      </c>
      <c r="K156" s="117">
        <v>16496784</v>
      </c>
      <c r="L156" s="117"/>
      <c r="M156" s="117"/>
      <c r="N156" s="54"/>
      <c r="O156" s="77"/>
      <c r="T156" s="1"/>
    </row>
    <row r="157" spans="4:20" ht="15.75" customHeight="1" x14ac:dyDescent="0.25">
      <c r="D157" s="38">
        <v>6.3</v>
      </c>
      <c r="E157" s="194" t="s">
        <v>174</v>
      </c>
      <c r="F157" s="195"/>
      <c r="G157" s="195"/>
      <c r="H157" s="196"/>
      <c r="I157" s="42"/>
      <c r="J157" s="117">
        <v>6861169</v>
      </c>
      <c r="K157" s="117">
        <v>6634148</v>
      </c>
      <c r="L157" s="117"/>
      <c r="M157" s="117"/>
      <c r="N157" s="54">
        <f t="shared" ref="N157:N183" si="7">(K157/J157*100)-100</f>
        <v>-3.3087801801704728</v>
      </c>
      <c r="O157" s="77"/>
      <c r="T157" s="1"/>
    </row>
    <row r="158" spans="4:20" ht="15.75" customHeight="1" x14ac:dyDescent="0.25">
      <c r="D158" s="38">
        <v>6.4</v>
      </c>
      <c r="E158" s="194" t="s">
        <v>175</v>
      </c>
      <c r="F158" s="195"/>
      <c r="G158" s="195"/>
      <c r="H158" s="196"/>
      <c r="I158" s="42"/>
      <c r="J158" s="117">
        <v>118515</v>
      </c>
      <c r="K158" s="117">
        <v>52110</v>
      </c>
      <c r="L158" s="117"/>
      <c r="M158" s="117"/>
      <c r="N158" s="54">
        <f t="shared" si="7"/>
        <v>-56.03088216681433</v>
      </c>
      <c r="O158" s="77"/>
      <c r="T158" s="1"/>
    </row>
    <row r="159" spans="4:20" ht="15.75" customHeight="1" x14ac:dyDescent="0.25">
      <c r="D159" s="38">
        <v>6.5</v>
      </c>
      <c r="E159" s="194" t="s">
        <v>176</v>
      </c>
      <c r="F159" s="195"/>
      <c r="G159" s="195"/>
      <c r="H159" s="196"/>
      <c r="I159" s="42"/>
      <c r="J159" s="117">
        <v>208489</v>
      </c>
      <c r="K159" s="117">
        <v>208489</v>
      </c>
      <c r="L159" s="117"/>
      <c r="M159" s="117"/>
      <c r="N159" s="54"/>
      <c r="O159" s="77"/>
      <c r="T159" s="1"/>
    </row>
    <row r="160" spans="4:20" ht="15.75" customHeight="1" x14ac:dyDescent="0.25">
      <c r="D160" s="38">
        <v>6.6</v>
      </c>
      <c r="E160" s="194" t="s">
        <v>177</v>
      </c>
      <c r="F160" s="195"/>
      <c r="G160" s="195"/>
      <c r="H160" s="196"/>
      <c r="I160" s="42"/>
      <c r="J160" s="117">
        <v>24067</v>
      </c>
      <c r="K160" s="117">
        <v>1708</v>
      </c>
      <c r="L160" s="117"/>
      <c r="M160" s="117"/>
      <c r="N160" s="54">
        <f t="shared" si="7"/>
        <v>-92.903145385797984</v>
      </c>
      <c r="O160" s="118"/>
      <c r="T160" s="1"/>
    </row>
    <row r="161" spans="4:20" ht="15.75" customHeight="1" x14ac:dyDescent="0.25">
      <c r="D161" s="38">
        <v>6.7</v>
      </c>
      <c r="E161" s="194" t="s">
        <v>178</v>
      </c>
      <c r="F161" s="195"/>
      <c r="G161" s="195"/>
      <c r="H161" s="196"/>
      <c r="I161" s="42"/>
      <c r="J161" s="117">
        <v>86127</v>
      </c>
      <c r="K161" s="117">
        <v>71033</v>
      </c>
      <c r="L161" s="117"/>
      <c r="M161" s="117"/>
      <c r="N161" s="54">
        <f t="shared" si="7"/>
        <v>-17.525282431757745</v>
      </c>
      <c r="O161" s="77"/>
      <c r="T161" s="1"/>
    </row>
    <row r="162" spans="4:20" ht="15.75" customHeight="1" x14ac:dyDescent="0.25">
      <c r="D162" s="38">
        <v>6.8</v>
      </c>
      <c r="E162" s="243" t="s">
        <v>179</v>
      </c>
      <c r="F162" s="244"/>
      <c r="G162" s="244"/>
      <c r="H162" s="245"/>
      <c r="I162" s="42"/>
      <c r="J162" s="117">
        <v>56885</v>
      </c>
      <c r="K162" s="117">
        <v>71737</v>
      </c>
      <c r="L162" s="117"/>
      <c r="M162" s="117"/>
      <c r="N162" s="54">
        <f t="shared" si="7"/>
        <v>26.108816032345956</v>
      </c>
      <c r="O162" s="77"/>
      <c r="T162" s="1"/>
    </row>
    <row r="163" spans="4:20" ht="15.75" customHeight="1" x14ac:dyDescent="0.25">
      <c r="D163" s="38">
        <v>6.9</v>
      </c>
      <c r="E163" s="243" t="s">
        <v>180</v>
      </c>
      <c r="F163" s="244"/>
      <c r="G163" s="244"/>
      <c r="H163" s="245"/>
      <c r="I163" s="42"/>
      <c r="J163" s="117">
        <v>219317</v>
      </c>
      <c r="K163" s="117"/>
      <c r="L163" s="117"/>
      <c r="M163" s="117"/>
      <c r="N163" s="54">
        <f t="shared" si="7"/>
        <v>-100</v>
      </c>
      <c r="O163" s="77"/>
      <c r="P163" s="20">
        <v>4</v>
      </c>
      <c r="T163" s="1"/>
    </row>
    <row r="164" spans="4:20" ht="15.75" customHeight="1" x14ac:dyDescent="0.25">
      <c r="D164" s="95">
        <v>6.1</v>
      </c>
      <c r="E164" s="243" t="s">
        <v>181</v>
      </c>
      <c r="F164" s="244"/>
      <c r="G164" s="244"/>
      <c r="H164" s="245"/>
      <c r="I164" s="42"/>
      <c r="J164" s="117">
        <v>254491</v>
      </c>
      <c r="K164" s="117">
        <v>241305</v>
      </c>
      <c r="L164" s="117"/>
      <c r="M164" s="117"/>
      <c r="N164" s="54">
        <f t="shared" si="7"/>
        <v>-5.1813227186815993</v>
      </c>
      <c r="O164" s="77"/>
      <c r="T164" s="1"/>
    </row>
    <row r="165" spans="4:20" ht="15.75" customHeight="1" x14ac:dyDescent="0.25">
      <c r="D165" s="95">
        <v>6.11</v>
      </c>
      <c r="E165" s="243" t="s">
        <v>182</v>
      </c>
      <c r="F165" s="244"/>
      <c r="G165" s="244"/>
      <c r="H165" s="245"/>
      <c r="I165" s="42"/>
      <c r="J165" s="117">
        <v>19945</v>
      </c>
      <c r="K165" s="117">
        <v>8707</v>
      </c>
      <c r="L165" s="117"/>
      <c r="M165" s="117"/>
      <c r="N165" s="54">
        <f t="shared" si="7"/>
        <v>-56.344948608673853</v>
      </c>
      <c r="O165" s="77"/>
      <c r="T165" s="1"/>
    </row>
    <row r="166" spans="4:20" ht="15.75" customHeight="1" x14ac:dyDescent="0.25">
      <c r="D166" s="95">
        <v>6.12</v>
      </c>
      <c r="E166" s="243" t="s">
        <v>183</v>
      </c>
      <c r="F166" s="244"/>
      <c r="G166" s="244"/>
      <c r="H166" s="245"/>
      <c r="I166" s="42"/>
      <c r="J166" s="117">
        <v>8739</v>
      </c>
      <c r="K166" s="117">
        <v>34221</v>
      </c>
      <c r="L166" s="117"/>
      <c r="M166" s="117"/>
      <c r="N166" s="54">
        <f t="shared" si="7"/>
        <v>291.58942670786132</v>
      </c>
      <c r="O166" s="77"/>
      <c r="T166" s="1"/>
    </row>
    <row r="167" spans="4:20" ht="15.75" customHeight="1" x14ac:dyDescent="0.25">
      <c r="D167" s="95">
        <v>6.13</v>
      </c>
      <c r="E167" s="243" t="s">
        <v>184</v>
      </c>
      <c r="F167" s="244"/>
      <c r="G167" s="244"/>
      <c r="H167" s="245"/>
      <c r="I167" s="42"/>
      <c r="J167" s="117">
        <v>145709</v>
      </c>
      <c r="K167" s="117">
        <v>18893</v>
      </c>
      <c r="L167" s="117"/>
      <c r="M167" s="117"/>
      <c r="N167" s="54">
        <f t="shared" si="7"/>
        <v>-87.033745341742787</v>
      </c>
      <c r="O167" s="77"/>
      <c r="T167" s="1"/>
    </row>
    <row r="168" spans="4:20" ht="15.75" customHeight="1" x14ac:dyDescent="0.25">
      <c r="D168" s="95">
        <v>6.14</v>
      </c>
      <c r="E168" s="243" t="s">
        <v>185</v>
      </c>
      <c r="F168" s="244"/>
      <c r="G168" s="244"/>
      <c r="H168" s="245"/>
      <c r="I168" s="42"/>
      <c r="J168" s="117"/>
      <c r="K168" s="117">
        <v>489</v>
      </c>
      <c r="L168" s="117"/>
      <c r="M168" s="117"/>
      <c r="N168" s="54"/>
      <c r="O168" s="77"/>
      <c r="T168" s="1"/>
    </row>
    <row r="169" spans="4:20" ht="15.75" customHeight="1" x14ac:dyDescent="0.25">
      <c r="D169" s="95">
        <v>6.15</v>
      </c>
      <c r="E169" s="243" t="s">
        <v>186</v>
      </c>
      <c r="F169" s="244"/>
      <c r="G169" s="244"/>
      <c r="H169" s="245"/>
      <c r="I169" s="42"/>
      <c r="J169" s="117">
        <v>167147</v>
      </c>
      <c r="K169" s="117">
        <v>159659</v>
      </c>
      <c r="L169" s="117"/>
      <c r="M169" s="117"/>
      <c r="N169" s="54">
        <f t="shared" si="7"/>
        <v>-4.4798889600172345</v>
      </c>
      <c r="O169" s="77"/>
      <c r="T169" s="1"/>
    </row>
    <row r="170" spans="4:20" ht="15.75" customHeight="1" x14ac:dyDescent="0.25">
      <c r="D170" s="95">
        <v>6.16</v>
      </c>
      <c r="E170" s="243" t="s">
        <v>187</v>
      </c>
      <c r="F170" s="244"/>
      <c r="G170" s="244"/>
      <c r="H170" s="245"/>
      <c r="I170" s="42"/>
      <c r="J170" s="117">
        <v>370850</v>
      </c>
      <c r="K170" s="117">
        <v>340400</v>
      </c>
      <c r="L170" s="117"/>
      <c r="M170" s="117"/>
      <c r="N170" s="54">
        <f t="shared" si="7"/>
        <v>-8.2108669273291071</v>
      </c>
      <c r="O170" s="77"/>
      <c r="T170" s="1"/>
    </row>
    <row r="171" spans="4:20" ht="15.75" customHeight="1" x14ac:dyDescent="0.25">
      <c r="D171" s="95">
        <v>6.17</v>
      </c>
      <c r="E171" s="243" t="s">
        <v>188</v>
      </c>
      <c r="F171" s="244"/>
      <c r="G171" s="244"/>
      <c r="H171" s="245"/>
      <c r="I171" s="42"/>
      <c r="J171" s="117">
        <v>736</v>
      </c>
      <c r="K171" s="117">
        <v>736</v>
      </c>
      <c r="L171" s="117"/>
      <c r="M171" s="117"/>
      <c r="N171" s="54">
        <f t="shared" si="7"/>
        <v>0</v>
      </c>
      <c r="O171" s="77"/>
      <c r="T171" s="1"/>
    </row>
    <row r="172" spans="4:20" ht="15.75" customHeight="1" x14ac:dyDescent="0.25">
      <c r="D172" s="95">
        <v>6.18</v>
      </c>
      <c r="E172" s="243" t="s">
        <v>189</v>
      </c>
      <c r="F172" s="244"/>
      <c r="G172" s="244"/>
      <c r="H172" s="245"/>
      <c r="I172" s="42"/>
      <c r="J172" s="117">
        <v>67371</v>
      </c>
      <c r="K172" s="117">
        <v>45039</v>
      </c>
      <c r="L172" s="117"/>
      <c r="M172" s="117"/>
      <c r="N172" s="54">
        <f t="shared" si="7"/>
        <v>-33.14779356102774</v>
      </c>
      <c r="O172" s="77"/>
      <c r="T172" s="1"/>
    </row>
    <row r="173" spans="4:20" ht="15.75" customHeight="1" x14ac:dyDescent="0.25">
      <c r="D173" s="95">
        <v>6.19</v>
      </c>
      <c r="E173" s="243" t="s">
        <v>190</v>
      </c>
      <c r="F173" s="244"/>
      <c r="G173" s="244"/>
      <c r="H173" s="245"/>
      <c r="I173" s="42"/>
      <c r="J173" s="117"/>
      <c r="K173" s="117">
        <v>171038</v>
      </c>
      <c r="L173" s="117"/>
      <c r="M173" s="117"/>
      <c r="N173" s="54"/>
      <c r="O173" s="77"/>
      <c r="T173" s="1"/>
    </row>
    <row r="174" spans="4:20" ht="15.75" customHeight="1" x14ac:dyDescent="0.25">
      <c r="D174" s="95">
        <v>6.2</v>
      </c>
      <c r="E174" s="243" t="s">
        <v>191</v>
      </c>
      <c r="F174" s="244"/>
      <c r="G174" s="244"/>
      <c r="H174" s="245"/>
      <c r="I174" s="42"/>
      <c r="J174" s="117"/>
      <c r="K174" s="117">
        <v>381</v>
      </c>
      <c r="L174" s="117"/>
      <c r="M174" s="117"/>
      <c r="N174" s="54"/>
      <c r="O174" s="77"/>
      <c r="T174" s="1"/>
    </row>
    <row r="175" spans="4:20" ht="15.75" customHeight="1" x14ac:dyDescent="0.2">
      <c r="D175" s="95">
        <v>6.21</v>
      </c>
      <c r="E175" s="243" t="s">
        <v>192</v>
      </c>
      <c r="F175" s="244"/>
      <c r="G175" s="244"/>
      <c r="H175" s="245"/>
      <c r="I175" s="42"/>
      <c r="J175" s="117">
        <v>11076</v>
      </c>
      <c r="K175" s="117">
        <v>11076</v>
      </c>
      <c r="L175" s="117"/>
      <c r="M175" s="117"/>
      <c r="N175" s="54"/>
      <c r="O175" s="119" t="s">
        <v>193</v>
      </c>
      <c r="T175" s="1"/>
    </row>
    <row r="176" spans="4:20" ht="15.75" customHeight="1" x14ac:dyDescent="0.2">
      <c r="D176" s="95">
        <v>6.22</v>
      </c>
      <c r="E176" s="243" t="s">
        <v>194</v>
      </c>
      <c r="F176" s="244"/>
      <c r="G176" s="244"/>
      <c r="H176" s="245"/>
      <c r="I176" s="42"/>
      <c r="J176" s="117">
        <v>2063908</v>
      </c>
      <c r="K176" s="117">
        <v>3414558</v>
      </c>
      <c r="L176" s="117"/>
      <c r="M176" s="117"/>
      <c r="N176" s="54">
        <f t="shared" si="7"/>
        <v>65.441385953249863</v>
      </c>
      <c r="O176" s="119" t="s">
        <v>195</v>
      </c>
      <c r="T176" s="1"/>
    </row>
    <row r="177" spans="4:20" ht="15.75" customHeight="1" x14ac:dyDescent="0.2">
      <c r="D177" s="95">
        <v>6.23</v>
      </c>
      <c r="E177" s="243" t="s">
        <v>194</v>
      </c>
      <c r="F177" s="244"/>
      <c r="G177" s="244"/>
      <c r="H177" s="245"/>
      <c r="I177" s="42"/>
      <c r="J177" s="117">
        <v>92414</v>
      </c>
      <c r="K177" s="117">
        <v>92414</v>
      </c>
      <c r="L177" s="117"/>
      <c r="M177" s="117"/>
      <c r="N177" s="54"/>
      <c r="O177" s="120" t="s">
        <v>165</v>
      </c>
      <c r="T177" s="1"/>
    </row>
    <row r="178" spans="4:20" ht="15.75" customHeight="1" x14ac:dyDescent="0.2">
      <c r="D178" s="95">
        <v>6.24</v>
      </c>
      <c r="E178" s="243" t="s">
        <v>196</v>
      </c>
      <c r="F178" s="244"/>
      <c r="G178" s="244"/>
      <c r="H178" s="245"/>
      <c r="I178" s="42"/>
      <c r="J178" s="117">
        <v>227204</v>
      </c>
      <c r="K178" s="117">
        <v>227204</v>
      </c>
      <c r="L178" s="117"/>
      <c r="M178" s="117"/>
      <c r="N178" s="54"/>
      <c r="O178" s="120" t="s">
        <v>165</v>
      </c>
      <c r="T178" s="1"/>
    </row>
    <row r="179" spans="4:20" ht="15.75" customHeight="1" x14ac:dyDescent="0.2">
      <c r="D179" s="95">
        <v>6.25</v>
      </c>
      <c r="E179" s="243" t="s">
        <v>197</v>
      </c>
      <c r="F179" s="244"/>
      <c r="G179" s="244"/>
      <c r="H179" s="245"/>
      <c r="I179" s="42"/>
      <c r="J179" s="117">
        <v>170613</v>
      </c>
      <c r="K179" s="117">
        <v>170613</v>
      </c>
      <c r="L179" s="117"/>
      <c r="M179" s="117"/>
      <c r="N179" s="54"/>
      <c r="O179" s="120" t="s">
        <v>165</v>
      </c>
      <c r="T179" s="1"/>
    </row>
    <row r="180" spans="4:20" ht="15.75" customHeight="1" x14ac:dyDescent="0.2">
      <c r="D180" s="95">
        <v>6.26</v>
      </c>
      <c r="E180" s="243" t="s">
        <v>198</v>
      </c>
      <c r="F180" s="244"/>
      <c r="G180" s="244"/>
      <c r="H180" s="245"/>
      <c r="I180" s="42"/>
      <c r="J180" s="117">
        <v>16600</v>
      </c>
      <c r="K180" s="117"/>
      <c r="L180" s="117"/>
      <c r="M180" s="117"/>
      <c r="N180" s="54">
        <f t="shared" si="7"/>
        <v>-100</v>
      </c>
      <c r="O180" s="119"/>
      <c r="T180" s="1"/>
    </row>
    <row r="181" spans="4:20" ht="15.75" customHeight="1" x14ac:dyDescent="0.2">
      <c r="D181" s="95">
        <v>6.27</v>
      </c>
      <c r="E181" s="243" t="s">
        <v>199</v>
      </c>
      <c r="F181" s="244"/>
      <c r="G181" s="244"/>
      <c r="H181" s="245"/>
      <c r="I181" s="42"/>
      <c r="J181" s="117">
        <v>5770062</v>
      </c>
      <c r="K181" s="117">
        <v>5770062</v>
      </c>
      <c r="L181" s="117"/>
      <c r="M181" s="117"/>
      <c r="N181" s="54"/>
      <c r="O181" s="119" t="s">
        <v>200</v>
      </c>
      <c r="T181" s="1"/>
    </row>
    <row r="182" spans="4:20" ht="15.75" customHeight="1" x14ac:dyDescent="0.2">
      <c r="D182" s="95">
        <v>6.28</v>
      </c>
      <c r="E182" s="243" t="s">
        <v>201</v>
      </c>
      <c r="F182" s="244"/>
      <c r="G182" s="244"/>
      <c r="H182" s="245"/>
      <c r="I182" s="42"/>
      <c r="J182" s="117"/>
      <c r="K182" s="117">
        <v>4791</v>
      </c>
      <c r="L182" s="117"/>
      <c r="M182" s="117"/>
      <c r="N182" s="54"/>
      <c r="O182" s="119" t="s">
        <v>202</v>
      </c>
      <c r="T182" s="1"/>
    </row>
    <row r="183" spans="4:20" ht="15.75" customHeight="1" x14ac:dyDescent="0.25">
      <c r="D183" s="95">
        <v>6.29</v>
      </c>
      <c r="E183" s="243" t="s">
        <v>203</v>
      </c>
      <c r="F183" s="244"/>
      <c r="G183" s="244"/>
      <c r="H183" s="245"/>
      <c r="I183" s="42"/>
      <c r="J183" s="117">
        <v>16999</v>
      </c>
      <c r="K183" s="117"/>
      <c r="L183" s="117"/>
      <c r="M183" s="117"/>
      <c r="N183" s="54">
        <f t="shared" si="7"/>
        <v>-100</v>
      </c>
      <c r="O183" s="77"/>
      <c r="T183" s="1"/>
    </row>
    <row r="184" spans="4:20" ht="69" customHeight="1" thickBot="1" x14ac:dyDescent="0.3">
      <c r="D184" s="267"/>
      <c r="E184" s="268"/>
      <c r="F184" s="268"/>
      <c r="G184" s="268"/>
      <c r="H184" s="268"/>
      <c r="I184" s="268"/>
      <c r="J184" s="268"/>
      <c r="K184" s="268"/>
      <c r="L184" s="268"/>
      <c r="M184" s="268"/>
      <c r="N184" s="268"/>
      <c r="O184" s="269"/>
      <c r="T184" s="1"/>
    </row>
    <row r="185" spans="4:20" ht="21.75" customHeight="1" x14ac:dyDescent="0.25">
      <c r="D185" s="14">
        <v>7</v>
      </c>
      <c r="E185" s="276" t="s">
        <v>204</v>
      </c>
      <c r="F185" s="277"/>
      <c r="G185" s="277"/>
      <c r="H185" s="278"/>
      <c r="I185" s="17"/>
      <c r="J185" s="17">
        <f>SUM(J186:J194)</f>
        <v>3445812</v>
      </c>
      <c r="K185" s="17">
        <f>SUM(K186:K194)</f>
        <v>2443242</v>
      </c>
      <c r="L185" s="17"/>
      <c r="M185" s="18"/>
      <c r="N185" s="51">
        <f>(K185/J185*100)-100</f>
        <v>-29.095319187465833</v>
      </c>
      <c r="O185" s="79"/>
      <c r="T185" s="1"/>
    </row>
    <row r="186" spans="4:20" ht="15" customHeight="1" x14ac:dyDescent="0.2">
      <c r="D186" s="38">
        <v>7.1</v>
      </c>
      <c r="E186" s="270" t="s">
        <v>205</v>
      </c>
      <c r="F186" s="271"/>
      <c r="G186" s="271"/>
      <c r="H186" s="272"/>
      <c r="I186" s="42"/>
      <c r="J186" s="42">
        <v>8</v>
      </c>
      <c r="K186" s="42"/>
      <c r="L186" s="117"/>
      <c r="M186" s="42"/>
      <c r="N186" s="54">
        <f t="shared" ref="N186:N193" si="8">(K186/J186*100)-100</f>
        <v>-100</v>
      </c>
      <c r="O186" s="77"/>
      <c r="T186" s="1"/>
    </row>
    <row r="187" spans="4:20" ht="15" customHeight="1" x14ac:dyDescent="0.2">
      <c r="D187" s="38">
        <v>7.2</v>
      </c>
      <c r="E187" s="270" t="s">
        <v>206</v>
      </c>
      <c r="F187" s="271"/>
      <c r="G187" s="271"/>
      <c r="H187" s="272"/>
      <c r="I187" s="42"/>
      <c r="J187" s="42">
        <v>50696</v>
      </c>
      <c r="K187" s="42">
        <v>26141</v>
      </c>
      <c r="L187" s="117"/>
      <c r="M187" s="42"/>
      <c r="N187" s="54">
        <f t="shared" si="8"/>
        <v>-48.43577402556415</v>
      </c>
      <c r="O187" s="77"/>
      <c r="T187" s="1"/>
    </row>
    <row r="188" spans="4:20" ht="15" customHeight="1" x14ac:dyDescent="0.2">
      <c r="D188" s="38">
        <v>7.3</v>
      </c>
      <c r="E188" s="270" t="s">
        <v>207</v>
      </c>
      <c r="F188" s="271"/>
      <c r="G188" s="271"/>
      <c r="H188" s="272"/>
      <c r="I188" s="42"/>
      <c r="J188" s="42">
        <v>217759</v>
      </c>
      <c r="K188" s="42">
        <v>92137</v>
      </c>
      <c r="L188" s="117"/>
      <c r="M188" s="42"/>
      <c r="N188" s="54">
        <f t="shared" si="8"/>
        <v>-57.68854559398234</v>
      </c>
      <c r="O188" s="77"/>
      <c r="T188" s="1"/>
    </row>
    <row r="189" spans="4:20" ht="15" customHeight="1" x14ac:dyDescent="0.2">
      <c r="D189" s="38">
        <v>7.4</v>
      </c>
      <c r="E189" s="270" t="s">
        <v>208</v>
      </c>
      <c r="F189" s="271"/>
      <c r="G189" s="271"/>
      <c r="H189" s="272"/>
      <c r="I189" s="121"/>
      <c r="J189" s="42">
        <v>8517</v>
      </c>
      <c r="K189" s="42">
        <v>4528</v>
      </c>
      <c r="L189" s="117"/>
      <c r="M189" s="42"/>
      <c r="N189" s="54">
        <f t="shared" si="8"/>
        <v>-46.835740284137607</v>
      </c>
      <c r="O189" s="77"/>
      <c r="T189" s="1"/>
    </row>
    <row r="190" spans="4:20" ht="15" customHeight="1" x14ac:dyDescent="0.2">
      <c r="D190" s="38">
        <v>7.5</v>
      </c>
      <c r="E190" s="270" t="s">
        <v>209</v>
      </c>
      <c r="F190" s="271"/>
      <c r="G190" s="271"/>
      <c r="H190" s="272"/>
      <c r="I190" s="121"/>
      <c r="J190" s="42">
        <v>139878</v>
      </c>
      <c r="K190" s="42">
        <v>137023</v>
      </c>
      <c r="L190" s="117"/>
      <c r="M190" s="42"/>
      <c r="N190" s="54">
        <f t="shared" si="8"/>
        <v>-2.0410643560817192</v>
      </c>
      <c r="O190" s="77"/>
      <c r="T190" s="1"/>
    </row>
    <row r="191" spans="4:20" ht="15" customHeight="1" x14ac:dyDescent="0.2">
      <c r="D191" s="38">
        <v>7.6</v>
      </c>
      <c r="E191" s="270" t="s">
        <v>210</v>
      </c>
      <c r="F191" s="271"/>
      <c r="G191" s="271"/>
      <c r="H191" s="272"/>
      <c r="I191" s="121"/>
      <c r="J191" s="42">
        <v>1580290</v>
      </c>
      <c r="K191" s="117">
        <v>2089658</v>
      </c>
      <c r="L191" s="117"/>
      <c r="M191" s="42"/>
      <c r="N191" s="54">
        <f t="shared" si="8"/>
        <v>32.232564908972392</v>
      </c>
      <c r="O191" s="77"/>
      <c r="T191" s="1"/>
    </row>
    <row r="192" spans="4:20" ht="15" customHeight="1" x14ac:dyDescent="0.2">
      <c r="D192" s="38">
        <v>7.7</v>
      </c>
      <c r="E192" s="270" t="s">
        <v>211</v>
      </c>
      <c r="F192" s="271"/>
      <c r="G192" s="271"/>
      <c r="H192" s="272"/>
      <c r="I192" s="121"/>
      <c r="J192" s="42">
        <v>1354489</v>
      </c>
      <c r="K192" s="42"/>
      <c r="L192" s="117"/>
      <c r="M192" s="42"/>
      <c r="N192" s="54">
        <f t="shared" si="8"/>
        <v>-100</v>
      </c>
      <c r="O192" s="77"/>
      <c r="T192" s="1"/>
    </row>
    <row r="193" spans="4:27" ht="15" customHeight="1" x14ac:dyDescent="0.2">
      <c r="D193" s="38">
        <v>7.8</v>
      </c>
      <c r="E193" s="270" t="s">
        <v>212</v>
      </c>
      <c r="F193" s="271"/>
      <c r="G193" s="271"/>
      <c r="H193" s="272"/>
      <c r="I193" s="121"/>
      <c r="J193" s="42">
        <v>4675</v>
      </c>
      <c r="K193" s="42">
        <v>4255</v>
      </c>
      <c r="L193" s="117"/>
      <c r="M193" s="42"/>
      <c r="N193" s="54">
        <f t="shared" si="8"/>
        <v>-8.9839572192513373</v>
      </c>
      <c r="O193" s="77"/>
      <c r="T193" s="1"/>
    </row>
    <row r="194" spans="4:27" ht="15" customHeight="1" x14ac:dyDescent="0.2">
      <c r="D194" s="38">
        <v>7.9</v>
      </c>
      <c r="E194" s="279" t="s">
        <v>213</v>
      </c>
      <c r="F194" s="280"/>
      <c r="G194" s="280"/>
      <c r="H194" s="281"/>
      <c r="I194" s="121"/>
      <c r="J194" s="42">
        <v>89500</v>
      </c>
      <c r="K194" s="42">
        <v>89500</v>
      </c>
      <c r="L194" s="117"/>
      <c r="M194" s="42"/>
      <c r="N194" s="54"/>
      <c r="O194" s="77"/>
      <c r="T194" s="1"/>
    </row>
    <row r="195" spans="4:27" ht="84" customHeight="1" thickBot="1" x14ac:dyDescent="0.25">
      <c r="D195" s="267"/>
      <c r="E195" s="268"/>
      <c r="F195" s="268"/>
      <c r="G195" s="268"/>
      <c r="H195" s="268"/>
      <c r="I195" s="268"/>
      <c r="J195" s="268"/>
      <c r="K195" s="268"/>
      <c r="L195" s="268"/>
      <c r="M195" s="268"/>
      <c r="N195" s="268"/>
      <c r="O195" s="269"/>
      <c r="P195" s="169">
        <v>5</v>
      </c>
      <c r="T195" s="1"/>
    </row>
    <row r="196" spans="4:27" ht="21.75" customHeight="1" x14ac:dyDescent="0.25">
      <c r="D196" s="14">
        <v>8</v>
      </c>
      <c r="E196" s="276" t="s">
        <v>214</v>
      </c>
      <c r="F196" s="277"/>
      <c r="G196" s="277"/>
      <c r="H196" s="278"/>
      <c r="I196" s="122"/>
      <c r="J196" s="123">
        <f>SUM(J197:J199)</f>
        <v>29</v>
      </c>
      <c r="K196" s="123">
        <f>SUM(K197:K199)</f>
        <v>29</v>
      </c>
      <c r="L196" s="124"/>
      <c r="M196" s="18"/>
      <c r="N196" s="17"/>
      <c r="O196" s="125"/>
      <c r="T196" s="1"/>
    </row>
    <row r="197" spans="4:27" ht="15" customHeight="1" x14ac:dyDescent="0.2">
      <c r="D197" s="126">
        <v>8.1</v>
      </c>
      <c r="E197" s="194" t="s">
        <v>215</v>
      </c>
      <c r="F197" s="195"/>
      <c r="G197" s="195"/>
      <c r="H197" s="196"/>
      <c r="I197" s="121"/>
      <c r="J197" s="127">
        <v>29</v>
      </c>
      <c r="K197" s="127">
        <v>29</v>
      </c>
      <c r="L197" s="117"/>
      <c r="M197" s="42"/>
      <c r="N197" s="42"/>
      <c r="O197" s="77"/>
      <c r="T197" s="1"/>
    </row>
    <row r="198" spans="4:27" ht="15" customHeight="1" x14ac:dyDescent="0.2">
      <c r="D198" s="126">
        <v>8.1999999999999993</v>
      </c>
      <c r="E198" s="194" t="s">
        <v>216</v>
      </c>
      <c r="F198" s="195"/>
      <c r="G198" s="195"/>
      <c r="H198" s="196"/>
      <c r="I198" s="121"/>
      <c r="J198" s="42"/>
      <c r="K198" s="42"/>
      <c r="L198" s="117"/>
      <c r="M198" s="42"/>
      <c r="N198" s="42"/>
      <c r="O198" s="77"/>
      <c r="T198" s="1"/>
    </row>
    <row r="199" spans="4:27" ht="15" customHeight="1" x14ac:dyDescent="0.2">
      <c r="D199" s="126">
        <v>8.3000000000000007</v>
      </c>
      <c r="E199" s="194" t="s">
        <v>217</v>
      </c>
      <c r="F199" s="195"/>
      <c r="G199" s="195"/>
      <c r="H199" s="196"/>
      <c r="I199" s="121"/>
      <c r="J199" s="42"/>
      <c r="K199" s="42"/>
      <c r="L199" s="117"/>
      <c r="M199" s="42"/>
      <c r="N199" s="42"/>
      <c r="O199" s="77"/>
      <c r="T199" s="1"/>
    </row>
    <row r="200" spans="4:27" ht="29.25" customHeight="1" thickBot="1" x14ac:dyDescent="0.3">
      <c r="D200" s="267"/>
      <c r="E200" s="268"/>
      <c r="F200" s="268"/>
      <c r="G200" s="268"/>
      <c r="H200" s="268"/>
      <c r="I200" s="268"/>
      <c r="J200" s="268"/>
      <c r="K200" s="268"/>
      <c r="L200" s="268"/>
      <c r="M200" s="268"/>
      <c r="N200" s="268"/>
      <c r="O200" s="269"/>
      <c r="T200" s="1"/>
    </row>
    <row r="201" spans="4:27" ht="21.75" customHeight="1" x14ac:dyDescent="0.2">
      <c r="D201" s="14">
        <v>9</v>
      </c>
      <c r="E201" s="276" t="s">
        <v>218</v>
      </c>
      <c r="F201" s="277"/>
      <c r="G201" s="277"/>
      <c r="H201" s="278"/>
      <c r="I201" s="122"/>
      <c r="J201" s="128">
        <v>23060</v>
      </c>
      <c r="K201" s="128">
        <v>24008</v>
      </c>
      <c r="L201" s="128"/>
      <c r="M201" s="128"/>
      <c r="N201" s="128">
        <v>4</v>
      </c>
      <c r="O201" s="125"/>
      <c r="T201" s="1"/>
    </row>
    <row r="202" spans="4:27" ht="15.75" customHeight="1" x14ac:dyDescent="0.2">
      <c r="D202" s="38">
        <v>9.1</v>
      </c>
      <c r="E202" s="194" t="s">
        <v>219</v>
      </c>
      <c r="F202" s="195"/>
      <c r="G202" s="195"/>
      <c r="H202" s="196"/>
      <c r="I202" s="129"/>
      <c r="J202" s="130">
        <v>41475</v>
      </c>
      <c r="K202" s="130">
        <v>41475</v>
      </c>
      <c r="L202" s="131"/>
      <c r="M202" s="131"/>
      <c r="N202" s="130"/>
      <c r="O202" s="77"/>
      <c r="T202" s="1"/>
      <c r="U202" s="49"/>
      <c r="V202" s="49"/>
      <c r="W202" s="49"/>
      <c r="X202" s="49"/>
      <c r="Y202" s="49"/>
      <c r="Z202" s="49"/>
      <c r="AA202" s="49"/>
    </row>
    <row r="203" spans="4:27" ht="15.75" customHeight="1" x14ac:dyDescent="0.2">
      <c r="D203" s="38">
        <v>9.1999999999999993</v>
      </c>
      <c r="E203" s="194" t="s">
        <v>220</v>
      </c>
      <c r="F203" s="195"/>
      <c r="G203" s="195"/>
      <c r="H203" s="196"/>
      <c r="I203" s="129"/>
      <c r="J203" s="130">
        <v>2281</v>
      </c>
      <c r="K203" s="130">
        <v>2696</v>
      </c>
      <c r="L203" s="131"/>
      <c r="M203" s="131"/>
      <c r="N203" s="130">
        <v>18</v>
      </c>
      <c r="O203" s="115"/>
      <c r="T203" s="1"/>
      <c r="U203" s="49"/>
      <c r="V203" s="49"/>
      <c r="W203" s="49"/>
      <c r="X203" s="49"/>
      <c r="Y203" s="49"/>
      <c r="Z203" s="49"/>
      <c r="AA203" s="49"/>
    </row>
    <row r="204" spans="4:27" ht="15.75" customHeight="1" x14ac:dyDescent="0.2">
      <c r="D204" s="38">
        <v>9.3000000000000007</v>
      </c>
      <c r="E204" s="194" t="s">
        <v>221</v>
      </c>
      <c r="F204" s="195"/>
      <c r="G204" s="195"/>
      <c r="H204" s="196"/>
      <c r="I204" s="129"/>
      <c r="J204" s="131">
        <f>SUM(J202:J203)</f>
        <v>43756</v>
      </c>
      <c r="K204" s="131">
        <f>SUM(K202:K203)</f>
        <v>44171</v>
      </c>
      <c r="L204" s="131"/>
      <c r="M204" s="131"/>
      <c r="N204" s="131">
        <v>1</v>
      </c>
      <c r="O204" s="115"/>
      <c r="T204" s="1"/>
      <c r="U204" s="49"/>
      <c r="V204" s="49"/>
      <c r="W204" s="49"/>
      <c r="X204" s="49"/>
      <c r="Y204" s="49"/>
      <c r="Z204" s="49"/>
      <c r="AA204" s="49"/>
    </row>
    <row r="205" spans="4:27" ht="15.75" customHeight="1" x14ac:dyDescent="0.2">
      <c r="D205" s="38">
        <v>9.4</v>
      </c>
      <c r="E205" s="194" t="s">
        <v>222</v>
      </c>
      <c r="F205" s="195"/>
      <c r="G205" s="195"/>
      <c r="H205" s="196"/>
      <c r="I205" s="129"/>
      <c r="J205" s="131">
        <v>65465</v>
      </c>
      <c r="K205" s="131">
        <v>66084</v>
      </c>
      <c r="L205" s="131"/>
      <c r="M205" s="131"/>
      <c r="N205" s="131">
        <v>1</v>
      </c>
      <c r="O205" s="115"/>
      <c r="T205" s="1"/>
      <c r="U205" s="49"/>
      <c r="V205" s="49"/>
      <c r="W205" s="49"/>
      <c r="X205" s="49"/>
      <c r="Y205" s="49"/>
      <c r="Z205" s="49"/>
      <c r="AA205" s="49"/>
    </row>
    <row r="206" spans="4:27" ht="16.5" customHeight="1" x14ac:dyDescent="0.25">
      <c r="D206" s="132"/>
      <c r="E206" s="133"/>
      <c r="F206" s="133"/>
      <c r="G206" s="133"/>
      <c r="H206" s="133"/>
      <c r="I206" s="20"/>
      <c r="J206" s="134"/>
      <c r="K206" s="134"/>
      <c r="L206" s="135"/>
      <c r="M206" s="134"/>
      <c r="N206" s="134"/>
      <c r="O206" s="136"/>
      <c r="T206" s="1"/>
      <c r="U206" s="49"/>
      <c r="V206" s="49"/>
      <c r="W206" s="49"/>
      <c r="X206" s="49"/>
      <c r="Y206" s="49"/>
      <c r="Z206" s="49"/>
      <c r="AA206" s="49"/>
    </row>
    <row r="207" spans="4:27" ht="16.5" customHeight="1" x14ac:dyDescent="0.25">
      <c r="D207" s="132"/>
      <c r="E207" s="133"/>
      <c r="F207" s="133"/>
      <c r="G207" s="133"/>
      <c r="H207" s="133"/>
      <c r="I207" s="20"/>
      <c r="J207" s="134"/>
      <c r="K207" s="134"/>
      <c r="L207" s="135"/>
      <c r="M207" s="134"/>
      <c r="N207" s="134"/>
      <c r="O207" s="136"/>
      <c r="T207" s="1"/>
      <c r="U207" s="49"/>
      <c r="V207" s="49"/>
      <c r="W207" s="49"/>
      <c r="X207" s="49"/>
      <c r="Y207" s="49"/>
      <c r="Z207" s="49"/>
      <c r="AA207" s="49"/>
    </row>
    <row r="208" spans="4:27" ht="16.5" customHeight="1" x14ac:dyDescent="0.25">
      <c r="D208" s="132"/>
      <c r="E208" s="133"/>
      <c r="F208" s="133"/>
      <c r="G208" s="133"/>
      <c r="H208" s="133"/>
      <c r="I208" s="20"/>
      <c r="J208" s="134"/>
      <c r="K208" s="134"/>
      <c r="L208" s="135"/>
      <c r="M208" s="134"/>
      <c r="N208" s="134"/>
      <c r="O208" s="136"/>
      <c r="T208" s="1"/>
      <c r="U208" s="49"/>
      <c r="V208" s="49"/>
      <c r="W208" s="49"/>
      <c r="X208" s="49"/>
      <c r="Y208" s="49"/>
      <c r="Z208" s="49"/>
      <c r="AA208" s="49"/>
    </row>
    <row r="209" spans="1:27" ht="16.5" customHeight="1" x14ac:dyDescent="0.25">
      <c r="D209" s="132"/>
      <c r="E209" s="133"/>
      <c r="F209" s="133"/>
      <c r="G209" s="133"/>
      <c r="H209" s="133"/>
      <c r="I209" s="20"/>
      <c r="J209" s="134"/>
      <c r="K209" s="134"/>
      <c r="L209" s="135"/>
      <c r="M209" s="134"/>
      <c r="N209" s="134"/>
      <c r="O209" s="136"/>
      <c r="T209" s="1"/>
      <c r="U209" s="49"/>
      <c r="V209" s="49"/>
      <c r="W209" s="49"/>
      <c r="X209" s="49"/>
      <c r="Y209" s="49"/>
      <c r="Z209" s="49"/>
      <c r="AA209" s="49"/>
    </row>
    <row r="210" spans="1:27" ht="16.5" customHeight="1" x14ac:dyDescent="0.25">
      <c r="D210" s="132"/>
      <c r="E210" s="133"/>
      <c r="F210" s="133"/>
      <c r="G210" s="133"/>
      <c r="H210" s="133"/>
      <c r="I210" s="20"/>
      <c r="J210" s="134"/>
      <c r="K210" s="134"/>
      <c r="L210" s="135"/>
      <c r="M210" s="134"/>
      <c r="N210" s="134"/>
      <c r="O210" s="136"/>
      <c r="T210" s="1"/>
      <c r="U210" s="49"/>
      <c r="V210" s="49"/>
      <c r="W210" s="49"/>
      <c r="X210" s="49"/>
      <c r="Y210" s="49"/>
      <c r="Z210" s="49"/>
      <c r="AA210" s="49"/>
    </row>
    <row r="211" spans="1:27" ht="16.5" customHeight="1" x14ac:dyDescent="0.25">
      <c r="D211" s="132"/>
      <c r="E211" s="133"/>
      <c r="F211" s="133"/>
      <c r="G211" s="133"/>
      <c r="H211" s="133"/>
      <c r="I211" s="20"/>
      <c r="J211" s="134"/>
      <c r="K211" s="134"/>
      <c r="L211" s="135"/>
      <c r="M211" s="134"/>
      <c r="N211" s="134"/>
      <c r="O211" s="136"/>
      <c r="T211" s="1"/>
      <c r="U211" s="49"/>
      <c r="V211" s="49"/>
      <c r="W211" s="49"/>
      <c r="X211" s="49"/>
      <c r="Y211" s="49"/>
      <c r="Z211" s="49"/>
      <c r="AA211" s="49"/>
    </row>
    <row r="212" spans="1:27" ht="16.5" customHeight="1" x14ac:dyDescent="0.25">
      <c r="D212" s="132"/>
      <c r="E212" s="133"/>
      <c r="F212" s="133"/>
      <c r="G212" s="133"/>
      <c r="H212" s="133"/>
      <c r="I212" s="20"/>
      <c r="J212" s="134"/>
      <c r="K212" s="134"/>
      <c r="L212" s="135"/>
      <c r="M212" s="134"/>
      <c r="N212" s="134"/>
      <c r="O212" s="136"/>
      <c r="T212" s="1"/>
      <c r="U212" s="49"/>
      <c r="V212" s="49"/>
      <c r="W212" s="49"/>
      <c r="X212" s="49"/>
      <c r="Y212" s="49"/>
      <c r="Z212" s="49"/>
      <c r="AA212" s="49"/>
    </row>
    <row r="213" spans="1:27" ht="16.5" customHeight="1" x14ac:dyDescent="0.25">
      <c r="D213" s="132"/>
      <c r="E213" s="133"/>
      <c r="F213" s="133"/>
      <c r="G213" s="133"/>
      <c r="H213" s="133"/>
      <c r="I213" s="20"/>
      <c r="J213" s="134"/>
      <c r="K213" s="134"/>
      <c r="L213" s="135"/>
      <c r="M213" s="134"/>
      <c r="N213" s="134"/>
      <c r="O213" s="136"/>
      <c r="T213" s="1"/>
      <c r="U213" s="49"/>
      <c r="V213" s="49"/>
      <c r="W213" s="49"/>
      <c r="X213" s="49"/>
      <c r="Y213" s="49"/>
      <c r="Z213" s="49"/>
      <c r="AA213" s="49"/>
    </row>
    <row r="214" spans="1:27" ht="16.5" customHeight="1" x14ac:dyDescent="0.25">
      <c r="D214" s="132"/>
      <c r="E214" s="133"/>
      <c r="F214" s="133"/>
      <c r="G214" s="133"/>
      <c r="H214" s="133"/>
      <c r="I214" s="20"/>
      <c r="J214" s="134"/>
      <c r="K214" s="134"/>
      <c r="L214" s="135"/>
      <c r="M214" s="134"/>
      <c r="N214" s="134"/>
      <c r="O214" s="136"/>
      <c r="T214" s="1"/>
      <c r="U214" s="49"/>
      <c r="V214" s="49"/>
      <c r="W214" s="49"/>
      <c r="X214" s="49"/>
      <c r="Y214" s="49"/>
      <c r="Z214" s="49"/>
      <c r="AA214" s="49"/>
    </row>
    <row r="215" spans="1:27" ht="17.25" customHeight="1" x14ac:dyDescent="0.25">
      <c r="D215" s="137"/>
      <c r="E215" s="138"/>
      <c r="F215" s="138"/>
      <c r="G215" s="138"/>
      <c r="H215" s="138"/>
      <c r="I215" s="20"/>
      <c r="J215" s="134"/>
      <c r="K215" s="134"/>
      <c r="L215" s="135"/>
      <c r="M215" s="134"/>
      <c r="N215" s="134"/>
      <c r="O215" s="139"/>
      <c r="T215" s="1"/>
    </row>
    <row r="216" spans="1:27" s="144" customFormat="1" ht="20.25" customHeight="1" x14ac:dyDescent="0.25">
      <c r="A216" s="140"/>
      <c r="B216" s="140"/>
      <c r="C216" s="140"/>
      <c r="D216" s="141"/>
      <c r="E216" s="142"/>
      <c r="F216" s="142"/>
      <c r="G216" s="4"/>
      <c r="H216" s="4"/>
      <c r="I216" s="20"/>
      <c r="J216" s="20"/>
      <c r="K216" s="20"/>
      <c r="L216" s="20"/>
      <c r="M216" s="20"/>
      <c r="N216" s="4"/>
      <c r="O216" s="143"/>
      <c r="Q216" s="145"/>
      <c r="R216" s="145"/>
      <c r="S216" s="145"/>
      <c r="T216" s="140"/>
      <c r="U216" s="146"/>
      <c r="V216" s="146"/>
      <c r="W216" s="146"/>
      <c r="X216" s="146"/>
      <c r="Y216" s="146"/>
      <c r="Z216" s="146"/>
      <c r="AA216" s="146"/>
    </row>
    <row r="217" spans="1:27" s="144" customFormat="1" ht="18" customHeight="1" x14ac:dyDescent="0.25">
      <c r="A217" s="140"/>
      <c r="B217" s="140"/>
      <c r="C217" s="140"/>
      <c r="D217" s="141"/>
      <c r="E217" s="141"/>
      <c r="F217" s="141"/>
      <c r="G217" s="20"/>
      <c r="H217" s="20"/>
      <c r="I217" s="20"/>
      <c r="J217" s="20"/>
      <c r="K217" s="20"/>
      <c r="L217" s="20"/>
      <c r="M217" s="20"/>
      <c r="N217" s="4"/>
      <c r="O217" s="143"/>
      <c r="Q217" s="145"/>
      <c r="R217" s="145"/>
      <c r="S217" s="145"/>
      <c r="T217" s="140"/>
      <c r="U217" s="146"/>
      <c r="V217" s="146"/>
      <c r="W217" s="146"/>
      <c r="X217" s="146"/>
      <c r="Y217" s="146"/>
      <c r="Z217" s="146"/>
      <c r="AA217" s="146"/>
    </row>
    <row r="218" spans="1:27" s="144" customFormat="1" ht="15" customHeight="1" x14ac:dyDescent="0.25">
      <c r="A218" s="140"/>
      <c r="B218" s="140"/>
      <c r="C218" s="140"/>
      <c r="D218" s="147"/>
      <c r="E218" s="20"/>
      <c r="F218" s="148"/>
      <c r="G218" s="20"/>
      <c r="H218" s="20"/>
      <c r="I218" s="20"/>
      <c r="J218" s="20"/>
      <c r="K218" s="20"/>
      <c r="L218" s="20"/>
      <c r="M218" s="20"/>
      <c r="N218" s="4"/>
      <c r="O218" s="149"/>
      <c r="Q218" s="145"/>
      <c r="R218" s="145"/>
      <c r="S218" s="145"/>
      <c r="T218" s="140"/>
      <c r="U218" s="146"/>
      <c r="V218" s="146"/>
      <c r="W218" s="146"/>
      <c r="X218" s="146"/>
      <c r="Y218" s="146"/>
      <c r="Z218" s="146"/>
      <c r="AA218" s="146"/>
    </row>
    <row r="219" spans="1:27" x14ac:dyDescent="0.25">
      <c r="D219" s="150"/>
      <c r="E219" s="4"/>
      <c r="F219" s="150"/>
      <c r="G219" s="4"/>
      <c r="H219" s="4"/>
      <c r="T219" s="1"/>
      <c r="U219" s="49"/>
      <c r="V219" s="49"/>
      <c r="W219" s="49"/>
      <c r="X219" s="49"/>
      <c r="Y219" s="49"/>
      <c r="Z219" s="49"/>
      <c r="AA219" s="49"/>
    </row>
    <row r="220" spans="1:27" x14ac:dyDescent="0.25">
      <c r="E220" s="4"/>
      <c r="F220" s="150"/>
      <c r="G220" s="4"/>
      <c r="H220" s="4"/>
      <c r="T220" s="1"/>
      <c r="U220" s="49"/>
      <c r="V220" s="49"/>
      <c r="W220" s="49"/>
      <c r="X220" s="49"/>
      <c r="Y220" s="49"/>
      <c r="Z220" s="49"/>
      <c r="AA220" s="49"/>
    </row>
    <row r="221" spans="1:27" x14ac:dyDescent="0.25">
      <c r="E221" s="4"/>
      <c r="F221" s="150"/>
      <c r="G221" s="4"/>
      <c r="H221" s="4"/>
      <c r="P221" s="20">
        <v>6</v>
      </c>
      <c r="T221" s="1"/>
      <c r="U221" s="49"/>
      <c r="V221" s="49"/>
      <c r="W221" s="49"/>
      <c r="X221" s="49"/>
      <c r="Y221" s="49"/>
      <c r="Z221" s="49"/>
      <c r="AA221" s="49"/>
    </row>
    <row r="222" spans="1:27" x14ac:dyDescent="0.25">
      <c r="F222" s="153"/>
      <c r="T222" s="1"/>
    </row>
    <row r="223" spans="1:27" x14ac:dyDescent="0.25">
      <c r="F223" s="154"/>
      <c r="T223" s="1"/>
    </row>
    <row r="224" spans="1:27" x14ac:dyDescent="0.25">
      <c r="T224" s="1"/>
    </row>
    <row r="225" spans="20:20" x14ac:dyDescent="0.25">
      <c r="T225" s="1"/>
    </row>
    <row r="226" spans="20:20" x14ac:dyDescent="0.25">
      <c r="T226" s="1"/>
    </row>
    <row r="227" spans="20:20" x14ac:dyDescent="0.25">
      <c r="T227" s="1"/>
    </row>
    <row r="228" spans="20:20" x14ac:dyDescent="0.25">
      <c r="T228" s="1"/>
    </row>
    <row r="229" spans="20:20" x14ac:dyDescent="0.25">
      <c r="T229" s="1"/>
    </row>
    <row r="230" spans="20:20" x14ac:dyDescent="0.25">
      <c r="T230" s="1"/>
    </row>
    <row r="231" spans="20:20" x14ac:dyDescent="0.25">
      <c r="T231" s="1"/>
    </row>
    <row r="232" spans="20:20" x14ac:dyDescent="0.25">
      <c r="T232" s="1"/>
    </row>
    <row r="233" spans="20:20" x14ac:dyDescent="0.25">
      <c r="T233" s="1"/>
    </row>
    <row r="234" spans="20:20" x14ac:dyDescent="0.25">
      <c r="T234" s="1"/>
    </row>
    <row r="235" spans="20:20" x14ac:dyDescent="0.25">
      <c r="T235" s="1"/>
    </row>
    <row r="236" spans="20:20" x14ac:dyDescent="0.25">
      <c r="T236" s="1"/>
    </row>
    <row r="237" spans="20:20" x14ac:dyDescent="0.25">
      <c r="T237" s="1"/>
    </row>
    <row r="238" spans="20:20" x14ac:dyDescent="0.25">
      <c r="T238" s="1"/>
    </row>
  </sheetData>
  <mergeCells count="196">
    <mergeCell ref="E204:H204"/>
    <mergeCell ref="E205:H205"/>
    <mergeCell ref="E197:H197"/>
    <mergeCell ref="E198:H198"/>
    <mergeCell ref="E199:H199"/>
    <mergeCell ref="E201:H201"/>
    <mergeCell ref="E202:H202"/>
    <mergeCell ref="E203:H203"/>
    <mergeCell ref="E191:H191"/>
    <mergeCell ref="E192:H192"/>
    <mergeCell ref="E193:H193"/>
    <mergeCell ref="E194:H194"/>
    <mergeCell ref="D195:O195"/>
    <mergeCell ref="E196:H196"/>
    <mergeCell ref="D200:O200"/>
    <mergeCell ref="E185:H185"/>
    <mergeCell ref="E186:H186"/>
    <mergeCell ref="E187:H187"/>
    <mergeCell ref="E188:H188"/>
    <mergeCell ref="E189:H189"/>
    <mergeCell ref="E190:H190"/>
    <mergeCell ref="E179:H179"/>
    <mergeCell ref="E180:H180"/>
    <mergeCell ref="E181:H181"/>
    <mergeCell ref="E182:H182"/>
    <mergeCell ref="E183:H183"/>
    <mergeCell ref="D184:O184"/>
    <mergeCell ref="E173:H173"/>
    <mergeCell ref="E174:H174"/>
    <mergeCell ref="E175:H175"/>
    <mergeCell ref="E176:H176"/>
    <mergeCell ref="E177:H177"/>
    <mergeCell ref="E178:H178"/>
    <mergeCell ref="E167:H167"/>
    <mergeCell ref="E168:H168"/>
    <mergeCell ref="E169:H169"/>
    <mergeCell ref="E170:H170"/>
    <mergeCell ref="E171:H171"/>
    <mergeCell ref="E172:H172"/>
    <mergeCell ref="E161:H161"/>
    <mergeCell ref="E162:H162"/>
    <mergeCell ref="E163:H163"/>
    <mergeCell ref="E164:H164"/>
    <mergeCell ref="E165:H165"/>
    <mergeCell ref="E166:H166"/>
    <mergeCell ref="E155:H155"/>
    <mergeCell ref="E156:H156"/>
    <mergeCell ref="E157:H157"/>
    <mergeCell ref="E158:H158"/>
    <mergeCell ref="E159:H159"/>
    <mergeCell ref="E160:H160"/>
    <mergeCell ref="E149:H149"/>
    <mergeCell ref="E150:H150"/>
    <mergeCell ref="E151:H151"/>
    <mergeCell ref="E152:H152"/>
    <mergeCell ref="D153:O153"/>
    <mergeCell ref="E154:H154"/>
    <mergeCell ref="E143:H143"/>
    <mergeCell ref="E144:H144"/>
    <mergeCell ref="E145:H145"/>
    <mergeCell ref="E146:H146"/>
    <mergeCell ref="E147:H147"/>
    <mergeCell ref="E148:H148"/>
    <mergeCell ref="E136:H136"/>
    <mergeCell ref="E137:H137"/>
    <mergeCell ref="E138:H138"/>
    <mergeCell ref="E140:H140"/>
    <mergeCell ref="E141:H141"/>
    <mergeCell ref="E142:H142"/>
    <mergeCell ref="E130:H130"/>
    <mergeCell ref="E131:H131"/>
    <mergeCell ref="E132:H132"/>
    <mergeCell ref="E133:H133"/>
    <mergeCell ref="E134:H134"/>
    <mergeCell ref="E135:H135"/>
    <mergeCell ref="D139:O139"/>
    <mergeCell ref="E124:H124"/>
    <mergeCell ref="E125:H125"/>
    <mergeCell ref="E126:H126"/>
    <mergeCell ref="E127:H127"/>
    <mergeCell ref="E128:H128"/>
    <mergeCell ref="E129:H129"/>
    <mergeCell ref="E118:H118"/>
    <mergeCell ref="E119:H119"/>
    <mergeCell ref="E120:H120"/>
    <mergeCell ref="E121:H121"/>
    <mergeCell ref="E122:H122"/>
    <mergeCell ref="E123:H123"/>
    <mergeCell ref="E112:H112"/>
    <mergeCell ref="E113:H113"/>
    <mergeCell ref="E114:H114"/>
    <mergeCell ref="E115:H115"/>
    <mergeCell ref="E116:H116"/>
    <mergeCell ref="E117:H117"/>
    <mergeCell ref="E106:H106"/>
    <mergeCell ref="E107:H107"/>
    <mergeCell ref="E108:H108"/>
    <mergeCell ref="E109:H109"/>
    <mergeCell ref="E110:H110"/>
    <mergeCell ref="E111:H111"/>
    <mergeCell ref="E100:H100"/>
    <mergeCell ref="E101:H101"/>
    <mergeCell ref="E102:H102"/>
    <mergeCell ref="E103:H103"/>
    <mergeCell ref="E104:H104"/>
    <mergeCell ref="E105:H105"/>
    <mergeCell ref="E90:H90"/>
    <mergeCell ref="E91:H91"/>
    <mergeCell ref="E96:H96"/>
    <mergeCell ref="E97:H97"/>
    <mergeCell ref="E98:H98"/>
    <mergeCell ref="E99:H99"/>
    <mergeCell ref="E80:H80"/>
    <mergeCell ref="E81:H81"/>
    <mergeCell ref="E82:H82"/>
    <mergeCell ref="E87:H87"/>
    <mergeCell ref="E88:H88"/>
    <mergeCell ref="E89:H89"/>
    <mergeCell ref="E73:H73"/>
    <mergeCell ref="E74:H74"/>
    <mergeCell ref="E75:H75"/>
    <mergeCell ref="E76:H76"/>
    <mergeCell ref="E77:H77"/>
    <mergeCell ref="E79:H79"/>
    <mergeCell ref="E67:H67"/>
    <mergeCell ref="E68:H68"/>
    <mergeCell ref="E69:H69"/>
    <mergeCell ref="E70:H70"/>
    <mergeCell ref="E71:H71"/>
    <mergeCell ref="E72:H72"/>
    <mergeCell ref="E61:H61"/>
    <mergeCell ref="E62:H62"/>
    <mergeCell ref="E63:H63"/>
    <mergeCell ref="E64:H64"/>
    <mergeCell ref="E65:H65"/>
    <mergeCell ref="E66:H66"/>
    <mergeCell ref="E55:H55"/>
    <mergeCell ref="E56:H56"/>
    <mergeCell ref="E57:H57"/>
    <mergeCell ref="E58:H58"/>
    <mergeCell ref="E59:H59"/>
    <mergeCell ref="E60:H60"/>
    <mergeCell ref="E49:H49"/>
    <mergeCell ref="E50:H50"/>
    <mergeCell ref="E51:H51"/>
    <mergeCell ref="E52:H52"/>
    <mergeCell ref="E53:H53"/>
    <mergeCell ref="E54:H54"/>
    <mergeCell ref="E43:H43"/>
    <mergeCell ref="E44:H44"/>
    <mergeCell ref="E45:H45"/>
    <mergeCell ref="E46:H46"/>
    <mergeCell ref="E47:H47"/>
    <mergeCell ref="E48:H48"/>
    <mergeCell ref="E37:H37"/>
    <mergeCell ref="E38:H38"/>
    <mergeCell ref="E39:H39"/>
    <mergeCell ref="E40:H40"/>
    <mergeCell ref="D41:O41"/>
    <mergeCell ref="E42:H42"/>
    <mergeCell ref="E31:H31"/>
    <mergeCell ref="E32:H32"/>
    <mergeCell ref="E33:H33"/>
    <mergeCell ref="E34:H34"/>
    <mergeCell ref="E35:H35"/>
    <mergeCell ref="E36:H36"/>
    <mergeCell ref="E25:H25"/>
    <mergeCell ref="E26:H26"/>
    <mergeCell ref="E27:H27"/>
    <mergeCell ref="E28:H28"/>
    <mergeCell ref="E29:H29"/>
    <mergeCell ref="E30:H30"/>
    <mergeCell ref="E19:H19"/>
    <mergeCell ref="E20:H20"/>
    <mergeCell ref="D21:O21"/>
    <mergeCell ref="E22:H22"/>
    <mergeCell ref="E23:H23"/>
    <mergeCell ref="E24:H24"/>
    <mergeCell ref="E13:H13"/>
    <mergeCell ref="D14:O14"/>
    <mergeCell ref="E15:H15"/>
    <mergeCell ref="E16:H16"/>
    <mergeCell ref="E17:H17"/>
    <mergeCell ref="E18:H18"/>
    <mergeCell ref="E7:H7"/>
    <mergeCell ref="E8:H8"/>
    <mergeCell ref="E9:H9"/>
    <mergeCell ref="E10:H10"/>
    <mergeCell ref="E11:H11"/>
    <mergeCell ref="E12:H12"/>
    <mergeCell ref="D1:O1"/>
    <mergeCell ref="E2:H2"/>
    <mergeCell ref="E3:H3"/>
    <mergeCell ref="E4:H4"/>
    <mergeCell ref="E5:H5"/>
    <mergeCell ref="E6:H6"/>
  </mergeCells>
  <pageMargins left="0.70866141732283472" right="0.70866141732283472" top="0.74803149606299213" bottom="0.74803149606299213" header="0.31496062992125984" footer="0.31496062992125984"/>
  <pageSetup scale="82" fitToHeight="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III-2018</vt:lpstr>
      <vt:lpstr>'III-2018'!Print_Area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2018-12-25T08:15:56Z</dcterms:modified>
</cp:coreProperties>
</file>