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jchevski\Desktop\data.gov.mk\"/>
    </mc:Choice>
  </mc:AlternateContent>
  <bookViews>
    <workbookView xWindow="0" yWindow="0" windowWidth="28800" windowHeight="12330"/>
  </bookViews>
  <sheets>
    <sheet name="1-2018" sheetId="61" r:id="rId1"/>
  </sheets>
  <definedNames>
    <definedName name="_xlnm.Print_Area" localSheetId="0">'1-2018'!$D$1:$P$205</definedName>
  </definedNames>
  <calcPr calcId="162913"/>
</workbook>
</file>

<file path=xl/calcChain.xml><?xml version="1.0" encoding="utf-8"?>
<calcChain xmlns="http://schemas.openxmlformats.org/spreadsheetml/2006/main">
  <c r="N150" i="61" l="1"/>
  <c r="N151" i="61"/>
  <c r="N152" i="61"/>
  <c r="N153" i="61"/>
  <c r="N155" i="61"/>
  <c r="N158" i="61"/>
  <c r="N159" i="61"/>
  <c r="N160" i="61"/>
  <c r="N162" i="61"/>
  <c r="N163" i="61"/>
  <c r="N164" i="61"/>
  <c r="N165" i="61"/>
  <c r="N132" i="61"/>
  <c r="N134" i="61"/>
  <c r="N137" i="61"/>
  <c r="N140" i="61"/>
  <c r="N141" i="61"/>
  <c r="N142" i="61"/>
  <c r="N144" i="61"/>
  <c r="N119" i="61"/>
  <c r="N121" i="61"/>
  <c r="N122" i="61"/>
  <c r="M119" i="61"/>
  <c r="M121" i="61"/>
  <c r="N28" i="61"/>
  <c r="N29" i="61"/>
  <c r="N30" i="61"/>
  <c r="N31" i="61"/>
  <c r="N35" i="61"/>
  <c r="N36" i="61"/>
  <c r="N39" i="61"/>
  <c r="N40" i="61"/>
  <c r="N55" i="61"/>
  <c r="N58" i="61"/>
  <c r="N59" i="61"/>
  <c r="N65" i="61"/>
  <c r="N66" i="61"/>
  <c r="N71" i="61"/>
  <c r="N78" i="61"/>
  <c r="N82" i="61"/>
  <c r="N84" i="61"/>
  <c r="N85" i="61"/>
  <c r="N87" i="61"/>
  <c r="N88" i="61"/>
  <c r="N90" i="61"/>
  <c r="N98" i="61"/>
  <c r="N99" i="61"/>
  <c r="M27" i="61"/>
  <c r="M28" i="61"/>
  <c r="M29" i="61"/>
  <c r="M30" i="61"/>
  <c r="M31" i="61"/>
  <c r="M35" i="61"/>
  <c r="M36" i="61"/>
  <c r="M39" i="61"/>
  <c r="M40" i="61"/>
  <c r="M45" i="61"/>
  <c r="M54" i="61"/>
  <c r="M58" i="61"/>
  <c r="M59" i="61"/>
  <c r="M65" i="61"/>
  <c r="M66" i="61"/>
  <c r="M71" i="61"/>
  <c r="M78" i="61"/>
  <c r="M81" i="61"/>
  <c r="M82" i="61"/>
  <c r="M84" i="61"/>
  <c r="M85" i="61"/>
  <c r="M87" i="61"/>
  <c r="M88" i="61"/>
  <c r="M90" i="61"/>
  <c r="M93" i="61"/>
  <c r="M97" i="61"/>
  <c r="M98" i="61"/>
  <c r="M99" i="61"/>
  <c r="M103" i="61"/>
  <c r="M104" i="61"/>
  <c r="D110" i="61"/>
  <c r="D112" i="61"/>
  <c r="D25" i="61"/>
  <c r="D26" i="61"/>
  <c r="D27" i="61"/>
  <c r="N117" i="61"/>
  <c r="N118" i="61"/>
  <c r="M117" i="61"/>
  <c r="M118" i="61"/>
  <c r="M123" i="61"/>
  <c r="K116" i="61"/>
  <c r="M116" i="61"/>
  <c r="J116" i="61"/>
  <c r="I116" i="61"/>
  <c r="D12" i="61"/>
  <c r="D13" i="61"/>
  <c r="D117" i="61"/>
  <c r="D118" i="61"/>
  <c r="D119" i="61"/>
  <c r="D120" i="61"/>
  <c r="D121" i="61"/>
  <c r="D122" i="61"/>
  <c r="D123" i="61"/>
  <c r="N148" i="61"/>
  <c r="D157" i="61"/>
  <c r="D158" i="61"/>
  <c r="D159" i="61"/>
  <c r="D160" i="61"/>
  <c r="D161" i="61"/>
  <c r="D162" i="61"/>
  <c r="D163" i="61"/>
  <c r="D164" i="61"/>
  <c r="D165" i="61"/>
  <c r="D166" i="61"/>
  <c r="D167" i="61"/>
  <c r="D168" i="61"/>
  <c r="D140" i="61"/>
  <c r="D141" i="61"/>
  <c r="D142" i="61"/>
  <c r="D143" i="61"/>
  <c r="D144" i="61"/>
  <c r="N131" i="61"/>
  <c r="K129" i="61"/>
  <c r="N129" i="61"/>
  <c r="J129" i="61"/>
  <c r="M9" i="61"/>
  <c r="J181" i="61"/>
  <c r="K181" i="61"/>
  <c r="D172" i="61"/>
  <c r="D173" i="61"/>
  <c r="D174" i="61"/>
  <c r="D175" i="61"/>
  <c r="D176" i="61"/>
  <c r="D177" i="61"/>
  <c r="D178" i="61"/>
  <c r="D179" i="61"/>
  <c r="N179" i="61"/>
  <c r="N178" i="61"/>
  <c r="N177" i="61"/>
  <c r="N25" i="61"/>
  <c r="M25" i="61"/>
  <c r="M8" i="61"/>
  <c r="K170" i="61"/>
  <c r="N170" i="61"/>
  <c r="J170" i="61"/>
  <c r="N172" i="61"/>
  <c r="N173" i="61"/>
  <c r="N174" i="61"/>
  <c r="N175" i="61"/>
  <c r="N176" i="61"/>
  <c r="N171" i="61"/>
  <c r="K146" i="61"/>
  <c r="J146" i="61"/>
  <c r="N127" i="61"/>
  <c r="N12" i="61"/>
  <c r="N8" i="61"/>
  <c r="D18" i="61"/>
  <c r="D19" i="61"/>
  <c r="N190" i="61"/>
  <c r="K189" i="61"/>
  <c r="N189" i="61"/>
  <c r="J189" i="61"/>
  <c r="N188" i="61"/>
  <c r="N187" i="61"/>
  <c r="N186" i="61"/>
  <c r="N182" i="61"/>
  <c r="N147" i="61"/>
  <c r="D148" i="61"/>
  <c r="D149" i="61"/>
  <c r="D150" i="61"/>
  <c r="D151" i="61"/>
  <c r="D152" i="61"/>
  <c r="D153" i="61"/>
  <c r="D154" i="61"/>
  <c r="D155" i="61"/>
  <c r="D131" i="61"/>
  <c r="D132" i="61"/>
  <c r="D133" i="61"/>
  <c r="D134" i="61"/>
  <c r="D135" i="61"/>
  <c r="D136" i="61"/>
  <c r="D137" i="61"/>
  <c r="D138" i="61"/>
  <c r="N130" i="61"/>
  <c r="N126" i="61"/>
  <c r="D126" i="61"/>
  <c r="D127" i="61"/>
  <c r="K106" i="61"/>
  <c r="J106" i="61"/>
  <c r="I106" i="61"/>
  <c r="D29" i="61"/>
  <c r="D30" i="61"/>
  <c r="D31" i="61"/>
  <c r="D32" i="61"/>
  <c r="D33" i="61"/>
  <c r="D34" i="61"/>
  <c r="D35" i="61"/>
  <c r="D36" i="61"/>
  <c r="D37" i="61"/>
  <c r="D38" i="61"/>
  <c r="D39" i="61"/>
  <c r="D40" i="61"/>
  <c r="D41" i="61"/>
  <c r="D42" i="61"/>
  <c r="D43" i="61"/>
  <c r="D44" i="61"/>
  <c r="D45" i="61"/>
  <c r="D46" i="61"/>
  <c r="D47" i="61"/>
  <c r="D48" i="61"/>
  <c r="D49" i="61"/>
  <c r="D50" i="61"/>
  <c r="D51" i="61"/>
  <c r="D52" i="61"/>
  <c r="D53" i="61"/>
  <c r="D54" i="61"/>
  <c r="D55" i="61"/>
  <c r="D56" i="61"/>
  <c r="D57" i="61"/>
  <c r="D58" i="61"/>
  <c r="D59" i="61"/>
  <c r="D60" i="61"/>
  <c r="D61" i="61"/>
  <c r="D62" i="61"/>
  <c r="D63" i="61"/>
  <c r="D64" i="61"/>
  <c r="D65" i="61"/>
  <c r="D66" i="61"/>
  <c r="D67" i="61"/>
  <c r="D68" i="61"/>
  <c r="D69" i="61"/>
  <c r="D70" i="61"/>
  <c r="D71" i="61"/>
  <c r="D72" i="61"/>
  <c r="D73" i="61"/>
  <c r="D74" i="61"/>
  <c r="D75" i="61"/>
  <c r="D76" i="61"/>
  <c r="D77" i="61"/>
  <c r="D78" i="61"/>
  <c r="D79" i="61"/>
  <c r="D80" i="61"/>
  <c r="D81" i="61"/>
  <c r="D82" i="61"/>
  <c r="D83" i="61"/>
  <c r="D84" i="61"/>
  <c r="D85" i="61"/>
  <c r="D86" i="61"/>
  <c r="D87" i="61"/>
  <c r="D88" i="61"/>
  <c r="D89" i="61"/>
  <c r="D90" i="61"/>
  <c r="D91" i="61"/>
  <c r="D92" i="61"/>
  <c r="D93" i="61"/>
  <c r="D94" i="61"/>
  <c r="D95" i="61"/>
  <c r="D96" i="61"/>
  <c r="D97" i="61"/>
  <c r="D98" i="61"/>
  <c r="D99" i="61"/>
  <c r="D100" i="61"/>
  <c r="D101" i="61"/>
  <c r="D102" i="61"/>
  <c r="D103" i="61"/>
  <c r="D104" i="61"/>
  <c r="D105" i="61"/>
  <c r="N24" i="61"/>
  <c r="M24" i="61"/>
  <c r="K23" i="61"/>
  <c r="J23" i="61"/>
  <c r="I23" i="61"/>
  <c r="M23" i="61"/>
  <c r="N22" i="61"/>
  <c r="M22" i="61"/>
  <c r="N21" i="61"/>
  <c r="M21" i="61"/>
  <c r="K20" i="61"/>
  <c r="K109" i="61"/>
  <c r="J20" i="61"/>
  <c r="I20" i="61"/>
  <c r="K16" i="61"/>
  <c r="J16" i="61"/>
  <c r="J15" i="61"/>
  <c r="N15" i="61"/>
  <c r="I16" i="61"/>
  <c r="M12" i="61"/>
  <c r="N11" i="61"/>
  <c r="M11" i="61"/>
  <c r="K10" i="61"/>
  <c r="J10" i="61"/>
  <c r="N10" i="61"/>
  <c r="I10" i="61"/>
  <c r="D5" i="61"/>
  <c r="D6" i="61"/>
  <c r="D7" i="61"/>
  <c r="D8" i="61"/>
  <c r="D9" i="61"/>
  <c r="K4" i="61"/>
  <c r="J4" i="61"/>
  <c r="N4" i="61"/>
  <c r="I4" i="61"/>
  <c r="N181" i="61"/>
  <c r="I15" i="61"/>
  <c r="K125" i="61"/>
  <c r="K15" i="61"/>
  <c r="M15" i="61"/>
  <c r="M20" i="61"/>
  <c r="M16" i="61"/>
  <c r="J3" i="61"/>
  <c r="N146" i="61"/>
  <c r="N20" i="61"/>
  <c r="K3" i="61"/>
  <c r="K110" i="61"/>
  <c r="M4" i="61"/>
  <c r="M10" i="61"/>
  <c r="I3" i="61"/>
  <c r="N3" i="61"/>
  <c r="M3" i="61"/>
  <c r="N116" i="61"/>
  <c r="K124" i="61"/>
  <c r="K111" i="61"/>
  <c r="K113" i="61"/>
  <c r="J125" i="61"/>
  <c r="J124" i="61"/>
  <c r="J115" i="61"/>
  <c r="N23" i="61"/>
  <c r="K115" i="61"/>
  <c r="N115" i="61"/>
  <c r="N124" i="61"/>
  <c r="N125" i="61"/>
</calcChain>
</file>

<file path=xl/sharedStrings.xml><?xml version="1.0" encoding="utf-8"?>
<sst xmlns="http://schemas.openxmlformats.org/spreadsheetml/2006/main" count="221" uniqueCount="209">
  <si>
    <r>
      <t xml:space="preserve">Uslugi za </t>
    </r>
    <r>
      <rPr>
        <sz val="8"/>
        <rFont val="Arial"/>
        <family val="2"/>
        <charset val="204"/>
      </rPr>
      <t xml:space="preserve">GPRS </t>
    </r>
    <r>
      <rPr>
        <sz val="8"/>
        <rFont val="MAC C Times"/>
        <family val="1"/>
      </rPr>
      <t xml:space="preserve">komun. Za </t>
    </r>
    <r>
      <rPr>
        <sz val="8"/>
        <rFont val="Arial"/>
        <family val="2"/>
        <charset val="204"/>
      </rPr>
      <t>SCADA</t>
    </r>
  </si>
  <si>
    <t>Naemnina-zakup na radiofrekfencii</t>
  </si>
  <si>
    <t>Uslugi za fiksna telefonija</t>
  </si>
  <si>
    <t>Uslugi za mobilna telefonija</t>
  </si>
  <si>
    <t>Taksa za istaknuvawe na firma</t>
  </si>
  <si>
    <t>Tro{.za reprezentacija</t>
  </si>
  <si>
    <t>Tro{oci za dogovor za delo</t>
  </si>
  <si>
    <t>Advokatski i notarski uslugi</t>
  </si>
  <si>
    <t>Nadomest na ~lenovi na UO i NO</t>
  </si>
  <si>
    <t>Obvrski sprema dobavuva~i vo zemjata</t>
  </si>
  <si>
    <t>Tro{.za reprezentacija za svoi potrebi</t>
  </si>
  <si>
    <t>Tro{.za prevoz na ~lenovi na UO i NO</t>
  </si>
  <si>
    <t>Revizija na finansiski izve{tai</t>
  </si>
  <si>
    <t>Uslugi za ve{ta~ewe</t>
  </si>
  <si>
    <t>Akontacija na Danok od dobivka</t>
  </si>
  <si>
    <t>OPIS</t>
  </si>
  <si>
    <t>Vkupni prihodi</t>
  </si>
  <si>
    <t>Vkupni rashodi</t>
  </si>
  <si>
    <t>Obrazlo`enie/Zabele{ka</t>
  </si>
  <si>
    <t>AD"Beton" - Skopje</t>
  </si>
  <si>
    <t>VKUPNI NENAPLATENI POBARUVAWA</t>
  </si>
  <si>
    <t>VKUPEN BROJ NA VRABOTENI LICA</t>
  </si>
  <si>
    <t>Broj na vraboteni na neopredeleno vreme</t>
  </si>
  <si>
    <t>Broj na vraboteni na oredeleno vreme</t>
  </si>
  <si>
    <t>Broj na privremeno vraboteni</t>
  </si>
  <si>
    <t>IZNOS NA PROSE^NO ISPLATENA NETO PLATA</t>
  </si>
  <si>
    <t>Namenska za eksproprijacija-Stop.banka</t>
  </si>
  <si>
    <t>Namenska za sopstveni prihodi-Stopanska</t>
  </si>
  <si>
    <t>VKUPNI NEIZMIRENI OBVRSKI</t>
  </si>
  <si>
    <t>Potro{en kancalariski materijal</t>
  </si>
  <si>
    <t>Pobaruvawe po presuda</t>
  </si>
  <si>
    <t>Amortizacija</t>
  </si>
  <si>
    <t>Namenska za tekovno rabotewe-CKB</t>
  </si>
  <si>
    <t>Namenska za eksproprijacija-CKB</t>
  </si>
  <si>
    <t>Namenska za investicii-CKB</t>
  </si>
  <si>
    <t>Namenska za sopstveni prihodi-CKB</t>
  </si>
  <si>
    <t>Namenska za DDV -CKB</t>
  </si>
  <si>
    <t>Tro{.za sudski taksi i sudski postapki</t>
  </si>
  <si>
    <t>Procenka na rizik na rabotno mesto</t>
  </si>
  <si>
    <t>JKP"Komunalec" Sveti Nikole</t>
  </si>
  <si>
    <t>JKP"Nikola Karev" Probi{tip</t>
  </si>
  <si>
    <t>Neto prose~na plata na Direktorot bez raboten sta`</t>
  </si>
  <si>
    <t>Neto prose~na plata na Direktorot</t>
  </si>
  <si>
    <t>Bruto prose~na plata na Direktorot</t>
  </si>
  <si>
    <t>Pose~en raboten sta` na Direktorot</t>
  </si>
  <si>
    <t>Odr`uvawe na knigovodstven program</t>
  </si>
  <si>
    <t>Vlo`uvawa</t>
  </si>
  <si>
    <t>Obvrski</t>
  </si>
  <si>
    <t>Vkupni prihodi - Vkupni rashodi</t>
  </si>
  <si>
    <t>Prihod od proda`ba na voda-Sv.Nikole</t>
  </si>
  <si>
    <t>Prihod od proda`ba na voda-Probi{tip</t>
  </si>
  <si>
    <t>Prihod od proda`ba na voda-Karbinci</t>
  </si>
  <si>
    <r>
      <t>Uslugi za internet-</t>
    </r>
    <r>
      <rPr>
        <sz val="8"/>
        <rFont val="Arial"/>
        <family val="2"/>
        <charset val="204"/>
      </rPr>
      <t>WEB</t>
    </r>
    <r>
      <rPr>
        <sz val="8"/>
        <rFont val="MAC C Times"/>
        <family val="1"/>
      </rPr>
      <t xml:space="preserve"> strana</t>
    </r>
  </si>
  <si>
    <t>Odr`uvawe na kompjuteri</t>
  </si>
  <si>
    <t>Odr`uvawe na katodna stanica</t>
  </si>
  <si>
    <t>Odr`uvawe na PP aparati</t>
  </si>
  <si>
    <t>Odr`uvawe na hidromehani~ka oprema</t>
  </si>
  <si>
    <t>Uslugi za kontrola na kvalitet na voda</t>
  </si>
  <si>
    <t>Seizmika na brana</t>
  </si>
  <si>
    <t xml:space="preserve">Tro{oci </t>
  </si>
  <si>
    <t>Akontacii</t>
  </si>
  <si>
    <t>Materijali za ~istewe i odr`uvawe</t>
  </si>
  <si>
    <t>Elektri~na energija</t>
  </si>
  <si>
    <t>Maslo za gorewe EL-1</t>
  </si>
  <si>
    <t>Tro{oci za gorivo</t>
  </si>
  <si>
    <t>Tro{(otpis)na siten inventar vo upotreba</t>
  </si>
  <si>
    <t>Tro{(otpis)na avtogumi vo upotreba</t>
  </si>
  <si>
    <t>Tro{(otpis)na HTZ oprema</t>
  </si>
  <si>
    <t>Po{tarina (pisma i drugi pratki)</t>
  </si>
  <si>
    <t>Odr`. na sistem za evidencija na rab.vreme</t>
  </si>
  <si>
    <t>Odr`. na sistem za alarmirawe i trevo`.</t>
  </si>
  <si>
    <t>Registracija na vozila</t>
  </si>
  <si>
    <t>Tro{.za fotokopirawe,prepisi i sl.</t>
  </si>
  <si>
    <t>Plata i nadomestoci na plata</t>
  </si>
  <si>
    <t>Bankarski uslugi (vodewe na smetki)</t>
  </si>
  <si>
    <t>Tro{oci za platen promet(bank.provizii)</t>
  </si>
  <si>
    <t>Tro{.za prira~nici, ~asopisi, stu~na liter</t>
  </si>
  <si>
    <t>Kamata od kupoproda`ni odnosi</t>
  </si>
  <si>
    <t>Kamata od pridonesi od Plata</t>
  </si>
  <si>
    <t>Mater.tro{. za ~istewe na talo`nici</t>
  </si>
  <si>
    <t>Tro{oci za licenci i certifikati</t>
  </si>
  <si>
    <t>Obvrska za DDV 5% i 18% od izlezni f/ri</t>
  </si>
  <si>
    <t xml:space="preserve">Zatezna kamata za  Danok na dobivka </t>
  </si>
  <si>
    <t>JKP,,Pla~kovica,,-Karbinci</t>
  </si>
  <si>
    <t>Avans povraten vo pogolem iznos od strana na PCE.</t>
  </si>
  <si>
    <t>Objasnuvawe - Prilog.</t>
  </si>
  <si>
    <t>Patarini, parkirawa i sli~ni tro{oci</t>
  </si>
  <si>
    <t>Negativna kursna razlika</t>
  </si>
  <si>
    <t>SVEKO - ENERGOPROEKT-Sofija</t>
  </si>
  <si>
    <t>Sveko Akva Hidro DOOEL - Skopje</t>
  </si>
  <si>
    <t>Tro{. za sistematski i lekarski pregledi</t>
  </si>
  <si>
    <t xml:space="preserve">Dr`aven kapital </t>
  </si>
  <si>
    <t>Buxetski sredstva za tekovno rabotewe na JPHZ</t>
  </si>
  <si>
    <t>Obvrska za DDV za 4-to trom.od prethodna godina</t>
  </si>
  <si>
    <t>Odr`uvawe na pristapen pat do brana</t>
  </si>
  <si>
    <t>Od`uvawe na lift za hedikepirani lica</t>
  </si>
  <si>
    <t>Odr`uvawe na zafati,cevkovodi i {ahti</t>
  </si>
  <si>
    <t>Odr`uvawe na digalki vo temelna zatvara~.</t>
  </si>
  <si>
    <t>Periodi~ni pregledi na visokonapon.objekt</t>
  </si>
  <si>
    <t>Ba`dirawe na letva za merewe na nafta</t>
  </si>
  <si>
    <t>Ostanati uslugi</t>
  </si>
  <si>
    <t>Polagawe na stru~en ispit za bezbednost pri rabota</t>
  </si>
  <si>
    <t>Dnevnizi za slu`.pat. vo stranstvo</t>
  </si>
  <si>
    <t>Tro{.za no}evawa na slu`.pat.vo stranstvo</t>
  </si>
  <si>
    <t>Tro{.za prevoz za slu`.pat. vo stranstvo</t>
  </si>
  <si>
    <t>Tro{. za radifuzna taksa</t>
  </si>
  <si>
    <t>Tro{ za sudski postapki, javni oglasi i dr.</t>
  </si>
  <si>
    <t>Naplata na pobaruvawa od minati godini</t>
  </si>
  <si>
    <t>Konsultant PCE - Japonija</t>
  </si>
  <si>
    <t>Kredit od Ministerstvo za finansii</t>
  </si>
  <si>
    <t>Prihod od kamati od delovni banki</t>
  </si>
  <si>
    <t>SVEKO AKVA HIDRO  DOOEL - Skopje</t>
  </si>
  <si>
    <t>Odr`uvawe na SCADA</t>
  </si>
  <si>
    <t>Godi{en pregled na rovokopa~ i traktor</t>
  </si>
  <si>
    <t>Zgolemeni obvrski poradi negativna kursna razlika.</t>
  </si>
  <si>
    <r>
      <rPr>
        <b/>
        <sz val="8"/>
        <rFont val="MAC C Times"/>
        <family val="1"/>
      </rPr>
      <t>Likvidni.</t>
    </r>
    <r>
      <rPr>
        <sz val="8"/>
        <rFont val="MAC C Times"/>
        <family val="1"/>
      </rPr>
      <t xml:space="preserve"> Obezbedeni sredstva so grant na EIB.</t>
    </r>
  </si>
  <si>
    <t>Odr`uvawe na grade`ni objekti</t>
  </si>
  <si>
    <t>Prihodi od zatezni kamati od delovni subjekti</t>
  </si>
  <si>
    <t>1A</t>
  </si>
  <si>
    <t>1B</t>
  </si>
  <si>
    <t>Ostanati prilivi</t>
  </si>
  <si>
    <t>Prihodi</t>
  </si>
  <si>
    <t>Obvrska sprema vraboteni</t>
  </si>
  <si>
    <t>Nadomestoci za {teti</t>
  </si>
  <si>
    <t>RB</t>
  </si>
  <si>
    <t>Odr`uvawe na vozila</t>
  </si>
  <si>
    <t>Godi{en prv pregled na dizelagregatite</t>
  </si>
  <si>
    <t>Tro{oci za osiguruvawe na imot</t>
  </si>
  <si>
    <t>Token za elektronski potpis vo UJP</t>
  </si>
  <si>
    <t>Tokeni za elektronski potpisi za javni nabavki</t>
  </si>
  <si>
    <t>Saldo na `iro smetki za tekovno rabotewe</t>
  </si>
  <si>
    <t>Stavki za koi e potreben odliv na finansiski sredstva</t>
  </si>
  <si>
    <t>Tro{oci za prisilna naplata od UJP</t>
  </si>
  <si>
    <t>DPTU,,Lozarstvo,, s.Tarinci - Karbinci</t>
  </si>
  <si>
    <t>Balkan eko fruit - Sv.Nikole</t>
  </si>
  <si>
    <t>Pobaruvawe za danok na dobivka</t>
  </si>
  <si>
    <t>Pobaruvawe za DDV</t>
  </si>
  <si>
    <t>Pobaruvawe za zatezna kamata od DDV</t>
  </si>
  <si>
    <t>Pobaruvawe od fizi~ki lica</t>
  </si>
  <si>
    <t>Za napraven mobilen telefonski tro{ok.</t>
  </si>
  <si>
    <t>Pobaruvawe od vraboteni</t>
  </si>
  <si>
    <t>Pobaruvawe za odnapred plateni tro{oci</t>
  </si>
  <si>
    <t>Revizorska ku}a ,,Grand Torton,, DOO - Sk.</t>
  </si>
  <si>
    <t>@iro smetka na MZ[V vo trezor za grant od EIB</t>
  </si>
  <si>
    <t>SOSTOJBA NA @IRO SMETKI I BLAGAJNA</t>
  </si>
  <si>
    <t>Pari~ni sredstva vo blagajna</t>
  </si>
  <si>
    <t>Polagawe za ovlasten smetkovodit. i smetkovoditel</t>
  </si>
  <si>
    <t>Uslugi za isklu~. i vklu~.na dalekovodi i trafostan</t>
  </si>
  <si>
    <t>Ostvareno 2017 god.</t>
  </si>
  <si>
    <t>Drugi transportni usligi - kargo transport</t>
  </si>
  <si>
    <t>Odr`uvawe na centralna klimatizacija vo JPHZ</t>
  </si>
  <si>
    <t>Odr`uvawe na elektro-energ. objekti i el.instal.</t>
  </si>
  <si>
    <t>Tro{oci za obrazovanie,simpoziumi, seminari i sl.</t>
  </si>
  <si>
    <t>Tro{oci za komisii za priem na objekti od Faza 1</t>
  </si>
  <si>
    <t>Elab.za monit.na voda vo akum.i izbor na mer.mesta</t>
  </si>
  <si>
    <t>Obvrski sprema dobavuva~ite za tekovno rabotewe</t>
  </si>
  <si>
    <t>Zat.kam.za  DDV za kons.sogl.~l.32 stav 1 to~ka 4</t>
  </si>
  <si>
    <t>Kredit od 10.548.264.851 jeni so period na vra}awe od 2028 do 2038g.</t>
  </si>
  <si>
    <t>Obvrska po Dogovor za ~istewe na humus od akumulacija.</t>
  </si>
  <si>
    <t>Obvrska za doplata na mobilni telefoni.</t>
  </si>
  <si>
    <t>DPTU ,,Bu~i{te,, doo - Probi{tip</t>
  </si>
  <si>
    <t>DZTU ,,Zem Proizvod,, dooel - s.D.Balvan , Karbinci</t>
  </si>
  <si>
    <t>DPTU ,,Agrofila,, dooel - [tip</t>
  </si>
  <si>
    <t>DPTU ,,Poledelstvo,, s.Tarinci - Karbinci</t>
  </si>
  <si>
    <t>Pobaruvawe za avans od plata</t>
  </si>
  <si>
    <t>Pres.dadena na izvr{.,so Odluka na UO evidentirana vonbilansno.</t>
  </si>
  <si>
    <t>Predmet na usoglasuvawe so UJP.</t>
  </si>
  <si>
    <t>Odnapred platen 1 mesec za mobilna telefonija, soglasno dogovor.</t>
  </si>
  <si>
    <t>Avansot od grantot za izrabotka na teh.dok.za Faza 2 i Faza 3.</t>
  </si>
  <si>
    <t>Finansiski izve{taj za raboteweto na JP HS"Zletovica"                                                                                                                                                                                                                                                                za periodot 01.01.2018 - 31.03.2018 god.</t>
  </si>
  <si>
    <t>Plan      2018 god.</t>
  </si>
  <si>
    <t>Ostvareno 2018 god.</t>
  </si>
  <si>
    <t>%     18/18</t>
  </si>
  <si>
    <t>%     18/17</t>
  </si>
  <si>
    <t>Prihod od nadomest na {teti od osiguritelni kompanii</t>
  </si>
  <si>
    <t>Softver za sistem za evidencija na rabotno vreme</t>
  </si>
  <si>
    <t>Oprema - me{alka za beton</t>
  </si>
  <si>
    <t>Sredstva za odr`uvawe na grade`ni objekti</t>
  </si>
  <si>
    <t>Odr`uvawe na {ahti za navodnuvawe</t>
  </si>
  <si>
    <t>Tro{.za snabuvawe so voda i iznos na smet</t>
  </si>
  <si>
    <t>^lanarini za ovlasten smetkovoditel i knigovoditel</t>
  </si>
  <si>
    <t>Pomo{ vo slu~aj na smrt na vraboten</t>
  </si>
  <si>
    <t>Ostatok od Danok na dobivka od 2017 godina</t>
  </si>
  <si>
    <t>Akontacii za Danok na dobivka</t>
  </si>
  <si>
    <t>Obvrska za nadomest na UO i NO</t>
  </si>
  <si>
    <t>Za 01,02 i 03m./2018 godina</t>
  </si>
  <si>
    <t>Za 02 i 03m./2018 godina</t>
  </si>
  <si>
    <t>Obvrski po primeni avansi za priklu~ok na {ahti</t>
  </si>
  <si>
    <t>Obvrska za DDV za prvo tromese~je od 2018 godina.</t>
  </si>
  <si>
    <t>Usoglasuvawe so UJP.</t>
  </si>
  <si>
    <t>Despina Kompani dooel s.Sar~ievo [tip</t>
  </si>
  <si>
    <t>Instant Pro dooel - Sv.Nikole</t>
  </si>
  <si>
    <t>Antovski Filip - Skopje</t>
  </si>
  <si>
    <t>Pogolema isplata za prekuvremena rabota na 8 vraboteni.</t>
  </si>
  <si>
    <t>Saldo na 01.01.2018 godina</t>
  </si>
  <si>
    <t>Prihod od kazni na vraboteni</t>
  </si>
  <si>
    <t>Prihod od proda`ba na voda za piewe</t>
  </si>
  <si>
    <t>Prihod od proda`ba na voda za navodnuvawe</t>
  </si>
  <si>
    <t>Ostatok na `iro smetki</t>
  </si>
  <si>
    <t>Isplateni obvrski</t>
  </si>
  <si>
    <t>Isplateni tro{oci</t>
  </si>
  <si>
    <t>Prihodi i ostanati prilivi (1A + 1B) - ke{ osnova</t>
  </si>
  <si>
    <t>Odliv na finansiski sredstva (ke{ osnova)</t>
  </si>
  <si>
    <t>FINANSISKI REZULTAT</t>
  </si>
  <si>
    <t>Nabavka na kompjuteri i kompjuterska oprema</t>
  </si>
  <si>
    <t>Obvrski od tekovno rabotewe zateknati na 01.01.2018 godina.</t>
  </si>
  <si>
    <t>Tro{oci od tekovno rabotewe</t>
  </si>
  <si>
    <t>Вкупно исплатени средства</t>
  </si>
  <si>
    <t>Vkupno расположиви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</si>
</sst>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MAC C Times"/>
      <family val="1"/>
    </font>
    <font>
      <b/>
      <sz val="10"/>
      <name val="MAC C Times"/>
      <family val="1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MAC C Times"/>
      <family val="1"/>
    </font>
    <font>
      <b/>
      <sz val="8"/>
      <name val="MAC C Times"/>
      <family val="1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u/>
      <sz val="10"/>
      <name val="MAC C Times"/>
      <family val="1"/>
    </font>
    <font>
      <b/>
      <sz val="9"/>
      <name val="MAC C Times"/>
      <family val="1"/>
    </font>
    <font>
      <b/>
      <sz val="10"/>
      <name val="Arial"/>
      <family val="2"/>
      <charset val="204"/>
    </font>
    <font>
      <sz val="9"/>
      <name val="MAC C Times"/>
      <family val="1"/>
    </font>
    <font>
      <u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color rgb="FFFF0000"/>
      <name val="MAC C Times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/>
    <xf numFmtId="0" fontId="1" fillId="0" borderId="0"/>
    <xf numFmtId="0" fontId="1" fillId="0" borderId="0"/>
  </cellStyleXfs>
  <cellXfs count="23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164" fontId="4" fillId="0" borderId="2" xfId="0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 wrapText="1"/>
    </xf>
    <xf numFmtId="3" fontId="6" fillId="0" borderId="1" xfId="4" applyNumberFormat="1" applyFont="1" applyBorder="1" applyAlignment="1"/>
    <xf numFmtId="3" fontId="7" fillId="0" borderId="4" xfId="0" applyNumberFormat="1" applyFont="1" applyBorder="1" applyAlignment="1">
      <alignment horizontal="left" vertical="center" wrapText="1"/>
    </xf>
    <xf numFmtId="3" fontId="7" fillId="0" borderId="5" xfId="4" applyNumberFormat="1" applyFont="1" applyBorder="1" applyAlignment="1">
      <alignment horizontal="right" vertical="center"/>
    </xf>
    <xf numFmtId="3" fontId="6" fillId="0" borderId="1" xfId="4" applyNumberFormat="1" applyFont="1" applyBorder="1" applyAlignment="1">
      <alignment vertical="center" wrapText="1"/>
    </xf>
    <xf numFmtId="3" fontId="11" fillId="2" borderId="7" xfId="0" applyNumberFormat="1" applyFont="1" applyFill="1" applyBorder="1" applyAlignment="1">
      <alignment horizontal="right" vertical="center"/>
    </xf>
    <xf numFmtId="3" fontId="13" fillId="2" borderId="7" xfId="0" applyNumberFormat="1" applyFont="1" applyFill="1" applyBorder="1" applyAlignment="1">
      <alignment horizontal="right" vertical="center"/>
    </xf>
    <xf numFmtId="3" fontId="11" fillId="2" borderId="8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1" fontId="14" fillId="2" borderId="5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left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vertical="center" wrapText="1"/>
    </xf>
    <xf numFmtId="165" fontId="4" fillId="0" borderId="4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right" vertical="center"/>
    </xf>
    <xf numFmtId="2" fontId="4" fillId="0" borderId="5" xfId="0" applyNumberFormat="1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/>
    <xf numFmtId="0" fontId="3" fillId="3" borderId="0" xfId="0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6" fillId="0" borderId="0" xfId="4" applyFont="1" applyBorder="1" applyAlignment="1">
      <alignment vertical="center" wrapText="1"/>
    </xf>
    <xf numFmtId="3" fontId="8" fillId="0" borderId="0" xfId="0" applyNumberFormat="1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left" vertical="center"/>
    </xf>
    <xf numFmtId="2" fontId="6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left" vertical="center"/>
    </xf>
    <xf numFmtId="2" fontId="4" fillId="6" borderId="1" xfId="0" applyNumberFormat="1" applyFont="1" applyFill="1" applyBorder="1" applyAlignment="1">
      <alignment horizontal="left" vertical="center"/>
    </xf>
    <xf numFmtId="3" fontId="6" fillId="7" borderId="1" xfId="0" applyNumberFormat="1" applyFont="1" applyFill="1" applyBorder="1" applyAlignment="1">
      <alignment horizontal="right" vertical="center"/>
    </xf>
    <xf numFmtId="3" fontId="6" fillId="7" borderId="1" xfId="0" applyNumberFormat="1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horizontal="right" vertical="center"/>
    </xf>
    <xf numFmtId="0" fontId="6" fillId="0" borderId="1" xfId="4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vertical="center" wrapText="1"/>
    </xf>
    <xf numFmtId="2" fontId="4" fillId="0" borderId="14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6" fillId="7" borderId="11" xfId="4" applyFont="1" applyFill="1" applyBorder="1" applyAlignment="1">
      <alignment vertical="center" wrapText="1"/>
    </xf>
    <xf numFmtId="0" fontId="6" fillId="7" borderId="12" xfId="4" applyFont="1" applyFill="1" applyBorder="1" applyAlignment="1">
      <alignment vertical="center" wrapText="1"/>
    </xf>
    <xf numFmtId="0" fontId="6" fillId="7" borderId="13" xfId="4" applyFont="1" applyFill="1" applyBorder="1" applyAlignment="1">
      <alignment vertical="center" wrapText="1"/>
    </xf>
    <xf numFmtId="0" fontId="7" fillId="2" borderId="5" xfId="4" applyFont="1" applyFill="1" applyBorder="1" applyAlignment="1">
      <alignment horizontal="left" vertical="center" wrapText="1"/>
    </xf>
    <xf numFmtId="0" fontId="6" fillId="0" borderId="11" xfId="4" quotePrefix="1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" xfId="4" quotePrefix="1" applyFont="1" applyBorder="1" applyAlignment="1">
      <alignment horizontal="left" vertical="center" wrapText="1"/>
    </xf>
    <xf numFmtId="0" fontId="7" fillId="2" borderId="17" xfId="4" applyFont="1" applyFill="1" applyBorder="1" applyAlignment="1">
      <alignment horizontal="left" vertical="center" wrapText="1"/>
    </xf>
    <xf numFmtId="0" fontId="7" fillId="2" borderId="18" xfId="4" applyFont="1" applyFill="1" applyBorder="1" applyAlignment="1">
      <alignment horizontal="left" vertical="center" wrapText="1"/>
    </xf>
    <xf numFmtId="0" fontId="7" fillId="2" borderId="19" xfId="4" applyFont="1" applyFill="1" applyBorder="1" applyAlignment="1">
      <alignment horizontal="left" vertical="center" wrapText="1"/>
    </xf>
    <xf numFmtId="0" fontId="6" fillId="7" borderId="1" xfId="4" applyFont="1" applyFill="1" applyBorder="1" applyAlignment="1">
      <alignment vertical="center" wrapText="1"/>
    </xf>
    <xf numFmtId="0" fontId="6" fillId="0" borderId="11" xfId="4" applyFont="1" applyBorder="1" applyAlignment="1">
      <alignment horizontal="left" vertical="center" wrapText="1"/>
    </xf>
    <xf numFmtId="0" fontId="6" fillId="0" borderId="11" xfId="4" applyFont="1" applyBorder="1" applyAlignment="1">
      <alignment vertical="center" wrapText="1"/>
    </xf>
    <xf numFmtId="0" fontId="6" fillId="0" borderId="12" xfId="4" applyFont="1" applyBorder="1" applyAlignment="1">
      <alignment vertical="center" wrapText="1"/>
    </xf>
    <xf numFmtId="0" fontId="6" fillId="0" borderId="13" xfId="4" applyFont="1" applyBorder="1" applyAlignment="1">
      <alignment vertical="center" wrapText="1"/>
    </xf>
    <xf numFmtId="1" fontId="4" fillId="0" borderId="20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11" fillId="2" borderId="21" xfId="4" applyFont="1" applyFill="1" applyBorder="1" applyAlignment="1">
      <alignment horizontal="left" vertical="center" wrapText="1"/>
    </xf>
    <xf numFmtId="0" fontId="11" fillId="2" borderId="22" xfId="4" applyFont="1" applyFill="1" applyBorder="1" applyAlignment="1">
      <alignment horizontal="left" vertical="center" wrapText="1"/>
    </xf>
    <xf numFmtId="0" fontId="11" fillId="2" borderId="23" xfId="4" applyFont="1" applyFill="1" applyBorder="1" applyAlignment="1">
      <alignment horizontal="left" vertical="center" wrapText="1"/>
    </xf>
    <xf numFmtId="0" fontId="3" fillId="2" borderId="2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left" vertical="center" wrapText="1"/>
    </xf>
    <xf numFmtId="0" fontId="2" fillId="0" borderId="24" xfId="4" applyFont="1" applyFill="1" applyBorder="1" applyAlignment="1">
      <alignment horizontal="left" vertical="center" wrapText="1"/>
    </xf>
    <xf numFmtId="0" fontId="2" fillId="0" borderId="25" xfId="4" applyFont="1" applyFill="1" applyBorder="1" applyAlignment="1">
      <alignment horizontal="left" vertical="center" wrapText="1"/>
    </xf>
    <xf numFmtId="0" fontId="2" fillId="0" borderId="26" xfId="4" applyFont="1" applyFill="1" applyBorder="1" applyAlignment="1">
      <alignment horizontal="left" vertical="center" wrapText="1"/>
    </xf>
    <xf numFmtId="0" fontId="2" fillId="0" borderId="11" xfId="4" applyFont="1" applyBorder="1" applyAlignment="1">
      <alignment horizontal="left" vertical="center" wrapText="1"/>
    </xf>
    <xf numFmtId="0" fontId="2" fillId="0" borderId="12" xfId="4" applyFont="1" applyBorder="1" applyAlignment="1">
      <alignment horizontal="left" vertical="center" wrapText="1"/>
    </xf>
    <xf numFmtId="0" fontId="2" fillId="0" borderId="13" xfId="4" applyFont="1" applyBorder="1" applyAlignment="1">
      <alignment horizontal="left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left" vertical="center" wrapText="1"/>
    </xf>
    <xf numFmtId="0" fontId="10" fillId="2" borderId="17" xfId="4" applyFont="1" applyFill="1" applyBorder="1" applyAlignment="1">
      <alignment horizontal="left" vertical="center" wrapText="1"/>
    </xf>
    <xf numFmtId="0" fontId="10" fillId="2" borderId="18" xfId="4" applyFont="1" applyFill="1" applyBorder="1" applyAlignment="1">
      <alignment horizontal="left" vertical="center" wrapText="1"/>
    </xf>
    <xf numFmtId="0" fontId="10" fillId="2" borderId="19" xfId="4" applyFont="1" applyFill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3" fontId="6" fillId="0" borderId="1" xfId="4" applyNumberFormat="1" applyFont="1" applyBorder="1" applyAlignment="1">
      <alignment horizontal="left" vertical="center" wrapText="1"/>
    </xf>
    <xf numFmtId="3" fontId="6" fillId="0" borderId="1" xfId="4" applyNumberFormat="1" applyFont="1" applyBorder="1" applyAlignment="1">
      <alignment horizontal="left" wrapText="1"/>
    </xf>
    <xf numFmtId="0" fontId="6" fillId="0" borderId="11" xfId="4" applyFont="1" applyBorder="1" applyAlignment="1">
      <alignment horizontal="left"/>
    </xf>
    <xf numFmtId="0" fontId="6" fillId="0" borderId="12" xfId="4" applyFont="1" applyBorder="1" applyAlignment="1">
      <alignment horizontal="left"/>
    </xf>
    <xf numFmtId="0" fontId="6" fillId="0" borderId="13" xfId="4" applyFont="1" applyBorder="1" applyAlignment="1">
      <alignment horizontal="left"/>
    </xf>
    <xf numFmtId="0" fontId="6" fillId="0" borderId="1" xfId="4" applyFont="1" applyBorder="1" applyAlignment="1">
      <alignment horizontal="left"/>
    </xf>
    <xf numFmtId="0" fontId="6" fillId="0" borderId="1" xfId="4" applyFont="1" applyBorder="1" applyAlignment="1">
      <alignment horizontal="left" wrapText="1"/>
    </xf>
    <xf numFmtId="0" fontId="6" fillId="0" borderId="11" xfId="4" applyFont="1" applyBorder="1" applyAlignment="1">
      <alignment horizontal="left" wrapText="1"/>
    </xf>
    <xf numFmtId="0" fontId="6" fillId="0" borderId="12" xfId="4" applyFont="1" applyBorder="1" applyAlignment="1">
      <alignment horizontal="left" wrapText="1"/>
    </xf>
    <xf numFmtId="0" fontId="6" fillId="0" borderId="13" xfId="4" applyFont="1" applyBorder="1" applyAlignment="1">
      <alignment horizontal="left" wrapText="1"/>
    </xf>
    <xf numFmtId="0" fontId="6" fillId="0" borderId="2" xfId="4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1" xfId="4" applyNumberFormat="1" applyFont="1" applyBorder="1" applyAlignment="1">
      <alignment horizontal="left" vertical="center" wrapText="1"/>
    </xf>
    <xf numFmtId="3" fontId="6" fillId="0" borderId="12" xfId="4" applyNumberFormat="1" applyFont="1" applyBorder="1" applyAlignment="1">
      <alignment horizontal="left" vertical="center" wrapText="1"/>
    </xf>
    <xf numFmtId="3" fontId="6" fillId="0" borderId="13" xfId="4" applyNumberFormat="1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4" applyFont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7" borderId="11" xfId="4" applyFont="1" applyFill="1" applyBorder="1" applyAlignment="1">
      <alignment horizontal="left" vertical="center" wrapText="1"/>
    </xf>
    <xf numFmtId="0" fontId="6" fillId="7" borderId="12" xfId="4" applyFont="1" applyFill="1" applyBorder="1" applyAlignment="1">
      <alignment horizontal="left" vertical="center" wrapText="1"/>
    </xf>
    <xf numFmtId="0" fontId="6" fillId="7" borderId="13" xfId="4" applyFont="1" applyFill="1" applyBorder="1" applyAlignment="1">
      <alignment horizontal="left" vertical="center" wrapText="1"/>
    </xf>
    <xf numFmtId="0" fontId="2" fillId="7" borderId="11" xfId="4" applyFont="1" applyFill="1" applyBorder="1" applyAlignment="1">
      <alignment horizontal="left" vertical="center" wrapText="1"/>
    </xf>
    <xf numFmtId="0" fontId="2" fillId="7" borderId="12" xfId="4" applyFont="1" applyFill="1" applyBorder="1" applyAlignment="1">
      <alignment horizontal="left" vertical="center" wrapText="1"/>
    </xf>
    <xf numFmtId="0" fontId="2" fillId="7" borderId="13" xfId="4" applyFont="1" applyFill="1" applyBorder="1" applyAlignment="1">
      <alignment horizontal="left" vertical="center" wrapText="1"/>
    </xf>
    <xf numFmtId="2" fontId="4" fillId="0" borderId="14" xfId="0" applyNumberFormat="1" applyFont="1" applyBorder="1" applyAlignment="1">
      <alignment horizontal="center" vertical="justify"/>
    </xf>
    <xf numFmtId="2" fontId="4" fillId="0" borderId="15" xfId="0" applyNumberFormat="1" applyFont="1" applyBorder="1" applyAlignment="1">
      <alignment horizontal="center" vertical="justify"/>
    </xf>
    <xf numFmtId="2" fontId="4" fillId="0" borderId="16" xfId="0" applyNumberFormat="1" applyFont="1" applyBorder="1" applyAlignment="1">
      <alignment horizontal="center" vertical="justify"/>
    </xf>
  </cellXfs>
  <cellStyles count="5">
    <cellStyle name="Normal" xfId="0" builtinId="0"/>
    <cellStyle name="Normal 2 2" xfId="1"/>
    <cellStyle name="Normal 3 2" xfId="2"/>
    <cellStyle name="Normal 4 2" xfId="3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6"/>
  <sheetViews>
    <sheetView tabSelected="1" zoomScaleNormal="100" workbookViewId="0">
      <pane ySplit="2" topLeftCell="A147" activePane="bottomLeft" state="frozen"/>
      <selection pane="bottomLeft" activeCell="D1" sqref="D1:O1"/>
    </sheetView>
  </sheetViews>
  <sheetFormatPr defaultRowHeight="11.25" x14ac:dyDescent="0.2"/>
  <cols>
    <col min="1" max="3" width="9.140625" style="1"/>
    <col min="4" max="4" width="4.5703125" style="16" customWidth="1"/>
    <col min="5" max="5" width="5" style="20" customWidth="1"/>
    <col min="6" max="7" width="9.140625" style="20"/>
    <col min="8" max="8" width="21.140625" style="20" customWidth="1"/>
    <col min="9" max="9" width="8.7109375" style="1" bestFit="1" customWidth="1"/>
    <col min="10" max="11" width="10.85546875" style="1" bestFit="1" customWidth="1"/>
    <col min="12" max="12" width="1.42578125" style="1" customWidth="1"/>
    <col min="13" max="14" width="4.85546875" style="1" bestFit="1" customWidth="1"/>
    <col min="15" max="15" width="54.42578125" style="20" customWidth="1"/>
    <col min="16" max="16" width="2.7109375" style="10" customWidth="1"/>
    <col min="17" max="16384" width="9.140625" style="1"/>
  </cols>
  <sheetData>
    <row r="1" spans="1:22" ht="34.5" customHeight="1" x14ac:dyDescent="0.2">
      <c r="A1" s="107"/>
      <c r="B1" s="107"/>
      <c r="C1" s="107"/>
      <c r="D1" s="220" t="s">
        <v>169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3"/>
      <c r="Q1" s="107"/>
      <c r="R1" s="107"/>
      <c r="S1" s="107"/>
      <c r="T1" s="107"/>
      <c r="U1" s="107"/>
    </row>
    <row r="2" spans="1:22" s="2" customFormat="1" ht="22.5" customHeight="1" thickBot="1" x14ac:dyDescent="0.25">
      <c r="A2" s="108"/>
      <c r="B2" s="108"/>
      <c r="C2" s="108"/>
      <c r="D2" s="127" t="s">
        <v>124</v>
      </c>
      <c r="E2" s="221" t="s">
        <v>15</v>
      </c>
      <c r="F2" s="221"/>
      <c r="G2" s="221"/>
      <c r="H2" s="221"/>
      <c r="I2" s="128" t="s">
        <v>170</v>
      </c>
      <c r="J2" s="128" t="s">
        <v>148</v>
      </c>
      <c r="K2" s="128" t="s">
        <v>171</v>
      </c>
      <c r="L2" s="129"/>
      <c r="M2" s="130" t="s">
        <v>172</v>
      </c>
      <c r="N2" s="130" t="s">
        <v>173</v>
      </c>
      <c r="O2" s="131" t="s">
        <v>18</v>
      </c>
      <c r="P2" s="4"/>
      <c r="Q2" s="108"/>
      <c r="R2" s="108"/>
      <c r="S2" s="108"/>
      <c r="T2" s="108"/>
      <c r="U2" s="108"/>
    </row>
    <row r="3" spans="1:22" ht="20.25" customHeight="1" x14ac:dyDescent="0.2">
      <c r="A3" s="107"/>
      <c r="B3" s="107"/>
      <c r="C3" s="107"/>
      <c r="D3" s="81">
        <v>1</v>
      </c>
      <c r="E3" s="204" t="s">
        <v>201</v>
      </c>
      <c r="F3" s="204"/>
      <c r="G3" s="204"/>
      <c r="H3" s="204"/>
      <c r="I3" s="79">
        <f>I4+I10</f>
        <v>5136668</v>
      </c>
      <c r="J3" s="79">
        <f>J4+J10</f>
        <v>11090556</v>
      </c>
      <c r="K3" s="79">
        <f>K4+K10</f>
        <v>5254168</v>
      </c>
      <c r="L3" s="80"/>
      <c r="M3" s="57">
        <f t="shared" ref="M3:M11" si="0">K3/I3*100</f>
        <v>102.28747507138868</v>
      </c>
      <c r="N3" s="73">
        <f t="shared" ref="N3:N8" si="1">K3/J3*100</f>
        <v>47.375154140153121</v>
      </c>
      <c r="O3" s="92"/>
      <c r="Q3" s="107"/>
      <c r="R3" s="107"/>
      <c r="S3" s="107"/>
      <c r="T3" s="107"/>
      <c r="U3" s="107"/>
    </row>
    <row r="4" spans="1:22" ht="18.75" customHeight="1" x14ac:dyDescent="0.2">
      <c r="A4" s="107"/>
      <c r="B4" s="107"/>
      <c r="C4" s="107"/>
      <c r="D4" s="96" t="s">
        <v>118</v>
      </c>
      <c r="E4" s="222" t="s">
        <v>121</v>
      </c>
      <c r="F4" s="223"/>
      <c r="G4" s="223"/>
      <c r="H4" s="224"/>
      <c r="I4" s="93">
        <f>SUM(I5:I9)</f>
        <v>27500</v>
      </c>
      <c r="J4" s="93">
        <f>SUM(J5:J9)</f>
        <v>1337</v>
      </c>
      <c r="K4" s="93">
        <f>SUM(K5:K9)</f>
        <v>51182</v>
      </c>
      <c r="L4" s="94"/>
      <c r="M4" s="59">
        <f t="shared" si="0"/>
        <v>186.11636363636364</v>
      </c>
      <c r="N4" s="60">
        <f t="shared" si="1"/>
        <v>3828.1226626776365</v>
      </c>
      <c r="O4" s="95"/>
      <c r="Q4" s="107"/>
      <c r="R4" s="107"/>
      <c r="S4" s="107"/>
      <c r="T4" s="107"/>
      <c r="U4" s="107"/>
    </row>
    <row r="5" spans="1:22" ht="15.75" customHeight="1" x14ac:dyDescent="0.2">
      <c r="A5" s="107"/>
      <c r="B5" s="107"/>
      <c r="C5" s="107"/>
      <c r="D5" s="17">
        <f>D3+0.1</f>
        <v>1.1000000000000001</v>
      </c>
      <c r="E5" s="139" t="s">
        <v>196</v>
      </c>
      <c r="F5" s="140"/>
      <c r="G5" s="140"/>
      <c r="H5" s="141"/>
      <c r="I5" s="6">
        <v>0</v>
      </c>
      <c r="J5" s="6">
        <v>0</v>
      </c>
      <c r="K5" s="6">
        <v>0</v>
      </c>
      <c r="L5" s="5"/>
      <c r="M5" s="9"/>
      <c r="N5" s="7"/>
      <c r="O5" s="32"/>
      <c r="Q5" s="107"/>
      <c r="R5" s="107"/>
      <c r="S5" s="107"/>
      <c r="T5" s="107"/>
      <c r="U5" s="107"/>
    </row>
    <row r="6" spans="1:22" ht="16.5" customHeight="1" x14ac:dyDescent="0.2">
      <c r="A6" s="107"/>
      <c r="B6" s="107"/>
      <c r="C6" s="107"/>
      <c r="D6" s="17">
        <f>D5+0.1</f>
        <v>1.2000000000000002</v>
      </c>
      <c r="E6" s="139" t="s">
        <v>197</v>
      </c>
      <c r="F6" s="140"/>
      <c r="G6" s="140"/>
      <c r="H6" s="141"/>
      <c r="I6" s="6">
        <v>0</v>
      </c>
      <c r="J6" s="6">
        <v>0</v>
      </c>
      <c r="K6" s="6">
        <v>0</v>
      </c>
      <c r="L6" s="5"/>
      <c r="M6" s="9"/>
      <c r="N6" s="7"/>
      <c r="O6" s="32"/>
      <c r="Q6" s="107"/>
      <c r="R6" s="107"/>
      <c r="S6" s="107"/>
      <c r="T6" s="107"/>
      <c r="U6" s="107"/>
    </row>
    <row r="7" spans="1:22" ht="15.75" customHeight="1" x14ac:dyDescent="0.2">
      <c r="A7" s="107"/>
      <c r="B7" s="107"/>
      <c r="C7" s="107"/>
      <c r="D7" s="17">
        <f>D6+0.1</f>
        <v>1.3000000000000003</v>
      </c>
      <c r="E7" s="139" t="s">
        <v>195</v>
      </c>
      <c r="F7" s="140"/>
      <c r="G7" s="140"/>
      <c r="H7" s="141"/>
      <c r="I7" s="6">
        <v>0</v>
      </c>
      <c r="J7" s="6">
        <v>0</v>
      </c>
      <c r="K7" s="6">
        <v>4779</v>
      </c>
      <c r="L7" s="5"/>
      <c r="M7" s="9"/>
      <c r="N7" s="7"/>
      <c r="O7" s="32"/>
      <c r="Q7" s="107"/>
      <c r="R7" s="107"/>
      <c r="S7" s="107"/>
      <c r="T7" s="107"/>
      <c r="U7" s="107"/>
    </row>
    <row r="8" spans="1:22" ht="15.75" customHeight="1" x14ac:dyDescent="0.2">
      <c r="A8" s="107"/>
      <c r="B8" s="107"/>
      <c r="C8" s="107"/>
      <c r="D8" s="17">
        <f>D7+0.1</f>
        <v>1.4000000000000004</v>
      </c>
      <c r="E8" s="211" t="s">
        <v>110</v>
      </c>
      <c r="F8" s="211"/>
      <c r="G8" s="211"/>
      <c r="H8" s="211"/>
      <c r="I8" s="6">
        <v>2500</v>
      </c>
      <c r="J8" s="6">
        <v>1337</v>
      </c>
      <c r="K8" s="6">
        <v>406</v>
      </c>
      <c r="L8" s="5"/>
      <c r="M8" s="9">
        <f t="shared" si="0"/>
        <v>16.239999999999998</v>
      </c>
      <c r="N8" s="7">
        <f t="shared" si="1"/>
        <v>30.366492146596858</v>
      </c>
      <c r="O8" s="19"/>
      <c r="Q8" s="107"/>
      <c r="R8" s="107"/>
      <c r="S8" s="107"/>
      <c r="T8" s="107"/>
      <c r="U8" s="107"/>
    </row>
    <row r="9" spans="1:22" ht="15.75" customHeight="1" thickBot="1" x14ac:dyDescent="0.25">
      <c r="A9" s="107"/>
      <c r="B9" s="107"/>
      <c r="C9" s="107"/>
      <c r="D9" s="17">
        <f>D8+0.1</f>
        <v>1.5000000000000004</v>
      </c>
      <c r="E9" s="139" t="s">
        <v>174</v>
      </c>
      <c r="F9" s="140"/>
      <c r="G9" s="140"/>
      <c r="H9" s="141"/>
      <c r="I9" s="6">
        <v>25000</v>
      </c>
      <c r="J9" s="6"/>
      <c r="K9" s="6">
        <v>45997</v>
      </c>
      <c r="L9" s="5"/>
      <c r="M9" s="9">
        <f t="shared" si="0"/>
        <v>183.988</v>
      </c>
      <c r="N9" s="7"/>
      <c r="O9" s="32"/>
      <c r="Q9" s="107"/>
      <c r="R9" s="107"/>
      <c r="S9" s="107"/>
      <c r="T9" s="107"/>
      <c r="U9" s="107"/>
      <c r="V9" s="54"/>
    </row>
    <row r="10" spans="1:22" s="56" customFormat="1" ht="21" customHeight="1" x14ac:dyDescent="0.2">
      <c r="A10" s="109"/>
      <c r="B10" s="109"/>
      <c r="C10" s="109"/>
      <c r="D10" s="97" t="s">
        <v>119</v>
      </c>
      <c r="E10" s="215" t="s">
        <v>120</v>
      </c>
      <c r="F10" s="216"/>
      <c r="G10" s="216"/>
      <c r="H10" s="217"/>
      <c r="I10" s="98">
        <f>SUM(I11:I13)</f>
        <v>5109168</v>
      </c>
      <c r="J10" s="98">
        <f>SUM(J11:J13)</f>
        <v>11089219</v>
      </c>
      <c r="K10" s="98">
        <f>SUM(K11:K13)</f>
        <v>5202986</v>
      </c>
      <c r="L10" s="99"/>
      <c r="M10" s="101">
        <f t="shared" si="0"/>
        <v>101.83626766628147</v>
      </c>
      <c r="N10" s="102">
        <f>K10/J10*100</f>
        <v>46.919318664371225</v>
      </c>
      <c r="O10" s="100"/>
      <c r="Q10" s="109"/>
      <c r="R10" s="109"/>
      <c r="S10" s="109"/>
      <c r="T10" s="109"/>
      <c r="U10" s="109"/>
      <c r="V10" s="91"/>
    </row>
    <row r="11" spans="1:22" ht="15.75" customHeight="1" x14ac:dyDescent="0.2">
      <c r="A11" s="107"/>
      <c r="B11" s="107"/>
      <c r="C11" s="107"/>
      <c r="D11" s="35">
        <v>1.6</v>
      </c>
      <c r="E11" s="218" t="s">
        <v>130</v>
      </c>
      <c r="F11" s="218"/>
      <c r="G11" s="218"/>
      <c r="H11" s="218"/>
      <c r="I11" s="63">
        <v>1109067</v>
      </c>
      <c r="J11" s="63">
        <v>3471347</v>
      </c>
      <c r="K11" s="63">
        <v>1109067</v>
      </c>
      <c r="L11" s="37"/>
      <c r="M11" s="38">
        <f t="shared" si="0"/>
        <v>100</v>
      </c>
      <c r="N11" s="36">
        <f>K11/J11*100</f>
        <v>31.949182838823088</v>
      </c>
      <c r="O11" s="39" t="s">
        <v>194</v>
      </c>
      <c r="Q11" s="107"/>
      <c r="R11" s="107"/>
      <c r="S11" s="107"/>
      <c r="T11" s="107"/>
      <c r="U11" s="107"/>
      <c r="V11" s="54"/>
    </row>
    <row r="12" spans="1:22" ht="15.75" customHeight="1" x14ac:dyDescent="0.2">
      <c r="A12" s="107"/>
      <c r="B12" s="107"/>
      <c r="C12" s="107"/>
      <c r="D12" s="35">
        <f>D11+0.1</f>
        <v>1.7000000000000002</v>
      </c>
      <c r="E12" s="211" t="s">
        <v>107</v>
      </c>
      <c r="F12" s="211"/>
      <c r="G12" s="211"/>
      <c r="H12" s="211"/>
      <c r="I12" s="6">
        <v>4000101</v>
      </c>
      <c r="J12" s="6">
        <v>2617872</v>
      </c>
      <c r="K12" s="6">
        <v>4093919</v>
      </c>
      <c r="L12" s="5"/>
      <c r="M12" s="9">
        <f>K12/I12*100</f>
        <v>102.34539077888283</v>
      </c>
      <c r="N12" s="36">
        <f>K12/J12*100</f>
        <v>156.38346718250548</v>
      </c>
      <c r="O12" s="19"/>
      <c r="Q12" s="107"/>
      <c r="R12" s="107"/>
      <c r="S12" s="107"/>
      <c r="T12" s="107"/>
      <c r="U12" s="107"/>
      <c r="V12" s="54"/>
    </row>
    <row r="13" spans="1:22" ht="15.75" customHeight="1" x14ac:dyDescent="0.2">
      <c r="A13" s="107"/>
      <c r="B13" s="107"/>
      <c r="C13" s="107"/>
      <c r="D13" s="35">
        <f>D12+0.1</f>
        <v>1.8000000000000003</v>
      </c>
      <c r="E13" s="139" t="s">
        <v>91</v>
      </c>
      <c r="F13" s="140"/>
      <c r="G13" s="140"/>
      <c r="H13" s="141"/>
      <c r="I13" s="6"/>
      <c r="J13" s="6">
        <v>5000000</v>
      </c>
      <c r="K13" s="6"/>
      <c r="L13" s="5"/>
      <c r="M13" s="9"/>
      <c r="N13" s="36"/>
      <c r="O13" s="19" t="s">
        <v>92</v>
      </c>
      <c r="Q13" s="107"/>
      <c r="R13" s="107"/>
      <c r="S13" s="107"/>
      <c r="T13" s="107"/>
      <c r="U13" s="107"/>
      <c r="V13" s="54"/>
    </row>
    <row r="14" spans="1:22" ht="17.25" customHeight="1" thickBot="1" x14ac:dyDescent="0.25">
      <c r="A14" s="107"/>
      <c r="B14" s="107"/>
      <c r="C14" s="107"/>
      <c r="D14" s="201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3"/>
      <c r="Q14" s="107"/>
      <c r="R14" s="107"/>
      <c r="S14" s="107"/>
      <c r="T14" s="107"/>
      <c r="U14" s="107"/>
    </row>
    <row r="15" spans="1:22" ht="22.5" customHeight="1" x14ac:dyDescent="0.2">
      <c r="A15" s="107"/>
      <c r="B15" s="107"/>
      <c r="C15" s="107"/>
      <c r="D15" s="82">
        <v>2</v>
      </c>
      <c r="E15" s="204" t="s">
        <v>131</v>
      </c>
      <c r="F15" s="204"/>
      <c r="G15" s="204"/>
      <c r="H15" s="204"/>
      <c r="I15" s="79">
        <f>I16+I20+I23+I106</f>
        <v>7199575</v>
      </c>
      <c r="J15" s="79">
        <f>J16+J20+J23+J106</f>
        <v>3902131</v>
      </c>
      <c r="K15" s="79">
        <f>K16+K20+K23+K106</f>
        <v>4613299</v>
      </c>
      <c r="L15" s="73"/>
      <c r="M15" s="57">
        <f>K15/I15*100</f>
        <v>64.077379567543915</v>
      </c>
      <c r="N15" s="73">
        <f>K15/J15*100</f>
        <v>118.22511853138708</v>
      </c>
      <c r="O15" s="58"/>
      <c r="P15" s="25"/>
      <c r="Q15" s="107"/>
      <c r="R15" s="107"/>
      <c r="S15" s="107"/>
      <c r="T15" s="107"/>
      <c r="U15" s="107"/>
    </row>
    <row r="16" spans="1:22" ht="17.25" customHeight="1" x14ac:dyDescent="0.2">
      <c r="A16" s="107"/>
      <c r="B16" s="107"/>
      <c r="C16" s="107"/>
      <c r="D16" s="104"/>
      <c r="E16" s="205" t="s">
        <v>46</v>
      </c>
      <c r="F16" s="206"/>
      <c r="G16" s="206"/>
      <c r="H16" s="207"/>
      <c r="I16" s="105">
        <f>SUM(I17:I19)</f>
        <v>60000</v>
      </c>
      <c r="J16" s="105">
        <f>SUM(J17:J19)</f>
        <v>0</v>
      </c>
      <c r="K16" s="105">
        <f>SUM(K17:K19)</f>
        <v>58000</v>
      </c>
      <c r="L16" s="51"/>
      <c r="M16" s="59">
        <f>K16/I16*100</f>
        <v>96.666666666666671</v>
      </c>
      <c r="N16" s="36"/>
      <c r="O16" s="106"/>
      <c r="P16" s="25"/>
      <c r="Q16" s="107"/>
      <c r="R16" s="107"/>
      <c r="S16" s="107"/>
      <c r="T16" s="107"/>
      <c r="U16" s="107"/>
    </row>
    <row r="17" spans="1:21" x14ac:dyDescent="0.2">
      <c r="A17" s="107"/>
      <c r="B17" s="107"/>
      <c r="C17" s="107"/>
      <c r="D17" s="90">
        <v>2.1</v>
      </c>
      <c r="E17" s="208" t="s">
        <v>204</v>
      </c>
      <c r="F17" s="209"/>
      <c r="G17" s="209"/>
      <c r="H17" s="210"/>
      <c r="I17" s="89"/>
      <c r="J17" s="71"/>
      <c r="K17" s="71">
        <v>58000</v>
      </c>
      <c r="L17" s="44"/>
      <c r="M17" s="86"/>
      <c r="N17" s="44"/>
      <c r="O17" s="65"/>
      <c r="P17" s="25"/>
      <c r="Q17" s="107"/>
      <c r="R17" s="107"/>
      <c r="S17" s="107"/>
      <c r="T17" s="107"/>
      <c r="U17" s="107"/>
    </row>
    <row r="18" spans="1:21" x14ac:dyDescent="0.2">
      <c r="A18" s="107"/>
      <c r="B18" s="107"/>
      <c r="C18" s="107"/>
      <c r="D18" s="90">
        <f>D17+0.1</f>
        <v>2.2000000000000002</v>
      </c>
      <c r="E18" s="145" t="s">
        <v>175</v>
      </c>
      <c r="F18" s="145"/>
      <c r="G18" s="145"/>
      <c r="H18" s="145"/>
      <c r="I18" s="6">
        <v>60000</v>
      </c>
      <c r="J18" s="71"/>
      <c r="K18" s="71"/>
      <c r="L18" s="44"/>
      <c r="M18" s="86"/>
      <c r="N18" s="44"/>
      <c r="O18" s="65"/>
      <c r="P18" s="25"/>
      <c r="Q18" s="107"/>
      <c r="R18" s="107"/>
      <c r="S18" s="107"/>
      <c r="T18" s="107"/>
      <c r="U18" s="107"/>
    </row>
    <row r="19" spans="1:21" ht="12" thickBot="1" x14ac:dyDescent="0.25">
      <c r="A19" s="107"/>
      <c r="B19" s="107"/>
      <c r="C19" s="107"/>
      <c r="D19" s="90">
        <f>D18+0.1</f>
        <v>2.3000000000000003</v>
      </c>
      <c r="E19" s="142" t="s">
        <v>176</v>
      </c>
      <c r="F19" s="143"/>
      <c r="G19" s="143"/>
      <c r="H19" s="144"/>
      <c r="I19" s="71"/>
      <c r="J19" s="71"/>
      <c r="K19" s="71"/>
      <c r="L19" s="44"/>
      <c r="M19" s="85"/>
      <c r="N19" s="40"/>
      <c r="O19" s="65"/>
      <c r="P19" s="25"/>
      <c r="Q19" s="107"/>
      <c r="R19" s="107"/>
      <c r="S19" s="107"/>
      <c r="T19" s="107"/>
      <c r="U19" s="107"/>
    </row>
    <row r="20" spans="1:21" ht="17.25" customHeight="1" x14ac:dyDescent="0.2">
      <c r="A20" s="107"/>
      <c r="B20" s="107"/>
      <c r="C20" s="107"/>
      <c r="D20" s="45"/>
      <c r="E20" s="186" t="s">
        <v>47</v>
      </c>
      <c r="F20" s="187"/>
      <c r="G20" s="187"/>
      <c r="H20" s="188"/>
      <c r="I20" s="66">
        <f>SUM(I21:I22)</f>
        <v>1293203</v>
      </c>
      <c r="J20" s="66">
        <f>SUM(J21:J22)</f>
        <v>382902</v>
      </c>
      <c r="K20" s="66">
        <f>SUM(K21:K22)</f>
        <v>817551</v>
      </c>
      <c r="L20" s="46"/>
      <c r="M20" s="59">
        <f t="shared" ref="M20:M25" si="2">K20/I20*100</f>
        <v>63.219076973994028</v>
      </c>
      <c r="N20" s="36">
        <f t="shared" ref="N20:N25" si="3">K20/J20*100</f>
        <v>213.51442405628595</v>
      </c>
      <c r="O20" s="48"/>
      <c r="Q20" s="107"/>
      <c r="R20" s="107"/>
      <c r="S20" s="107"/>
      <c r="T20" s="107"/>
      <c r="U20" s="107"/>
    </row>
    <row r="21" spans="1:21" x14ac:dyDescent="0.2">
      <c r="A21" s="107"/>
      <c r="B21" s="107"/>
      <c r="C21" s="107"/>
      <c r="D21" s="17">
        <v>2.4</v>
      </c>
      <c r="E21" s="200" t="s">
        <v>9</v>
      </c>
      <c r="F21" s="200"/>
      <c r="G21" s="200"/>
      <c r="H21" s="200"/>
      <c r="I21" s="36">
        <v>1271391</v>
      </c>
      <c r="J21" s="36">
        <v>313060</v>
      </c>
      <c r="K21" s="36">
        <v>795739</v>
      </c>
      <c r="L21" s="37"/>
      <c r="M21" s="88">
        <f t="shared" si="2"/>
        <v>62.588062995569416</v>
      </c>
      <c r="N21" s="36">
        <f t="shared" si="3"/>
        <v>254.18098767009519</v>
      </c>
      <c r="O21" s="39" t="s">
        <v>205</v>
      </c>
      <c r="Q21" s="107"/>
      <c r="R21" s="107"/>
      <c r="S21" s="107"/>
      <c r="T21" s="107"/>
      <c r="U21" s="107"/>
    </row>
    <row r="22" spans="1:21" ht="12" thickBot="1" x14ac:dyDescent="0.25">
      <c r="A22" s="107"/>
      <c r="B22" s="107"/>
      <c r="C22" s="107"/>
      <c r="D22" s="120">
        <v>2.5</v>
      </c>
      <c r="E22" s="219" t="s">
        <v>93</v>
      </c>
      <c r="F22" s="219"/>
      <c r="G22" s="219"/>
      <c r="H22" s="219"/>
      <c r="I22" s="40">
        <v>21812</v>
      </c>
      <c r="J22" s="40">
        <v>69842</v>
      </c>
      <c r="K22" s="40">
        <v>21812</v>
      </c>
      <c r="L22" s="41"/>
      <c r="M22" s="85">
        <f t="shared" si="2"/>
        <v>100</v>
      </c>
      <c r="N22" s="40">
        <f t="shared" si="3"/>
        <v>31.230491681223331</v>
      </c>
      <c r="O22" s="43"/>
      <c r="Q22" s="107"/>
      <c r="R22" s="107"/>
      <c r="S22" s="107"/>
      <c r="T22" s="107"/>
      <c r="U22" s="107"/>
    </row>
    <row r="23" spans="1:21" ht="17.25" customHeight="1" x14ac:dyDescent="0.2">
      <c r="A23" s="107"/>
      <c r="B23" s="107"/>
      <c r="C23" s="107"/>
      <c r="D23" s="121"/>
      <c r="E23" s="186" t="s">
        <v>59</v>
      </c>
      <c r="F23" s="187"/>
      <c r="G23" s="187"/>
      <c r="H23" s="188"/>
      <c r="I23" s="47">
        <f>SUM(I24:I105)</f>
        <v>5846372</v>
      </c>
      <c r="J23" s="47">
        <f>SUM(J24:J105)</f>
        <v>3519229</v>
      </c>
      <c r="K23" s="47">
        <f>SUM(K24:K105)</f>
        <v>3737748</v>
      </c>
      <c r="L23" s="46"/>
      <c r="M23" s="59">
        <f t="shared" si="2"/>
        <v>63.932777455830724</v>
      </c>
      <c r="N23" s="36">
        <f t="shared" si="3"/>
        <v>106.20928618171763</v>
      </c>
      <c r="O23" s="48"/>
      <c r="Q23" s="107"/>
      <c r="R23" s="107"/>
      <c r="S23" s="107"/>
      <c r="T23" s="107"/>
      <c r="U23" s="107"/>
    </row>
    <row r="24" spans="1:21" x14ac:dyDescent="0.2">
      <c r="A24" s="107"/>
      <c r="B24" s="107"/>
      <c r="C24" s="107"/>
      <c r="D24" s="122">
        <v>2.6</v>
      </c>
      <c r="E24" s="138" t="s">
        <v>29</v>
      </c>
      <c r="F24" s="138"/>
      <c r="G24" s="138"/>
      <c r="H24" s="138"/>
      <c r="I24" s="7">
        <v>40000</v>
      </c>
      <c r="J24" s="7">
        <v>15054</v>
      </c>
      <c r="K24" s="7">
        <v>18272</v>
      </c>
      <c r="L24" s="5"/>
      <c r="M24" s="9">
        <f t="shared" si="2"/>
        <v>45.68</v>
      </c>
      <c r="N24" s="7">
        <f t="shared" si="3"/>
        <v>121.37637837119701</v>
      </c>
      <c r="O24" s="19" t="s">
        <v>85</v>
      </c>
      <c r="Q24" s="107"/>
      <c r="R24" s="107"/>
      <c r="S24" s="107"/>
      <c r="T24" s="107"/>
      <c r="U24" s="107"/>
    </row>
    <row r="25" spans="1:21" x14ac:dyDescent="0.2">
      <c r="A25" s="107"/>
      <c r="B25" s="107"/>
      <c r="C25" s="107"/>
      <c r="D25" s="122">
        <f>D24+0.1</f>
        <v>2.7</v>
      </c>
      <c r="E25" s="138" t="s">
        <v>61</v>
      </c>
      <c r="F25" s="138"/>
      <c r="G25" s="138"/>
      <c r="H25" s="138"/>
      <c r="I25" s="7">
        <v>15000</v>
      </c>
      <c r="J25" s="7">
        <v>2491</v>
      </c>
      <c r="K25" s="7">
        <v>5471</v>
      </c>
      <c r="L25" s="5"/>
      <c r="M25" s="9">
        <f t="shared" si="2"/>
        <v>36.473333333333336</v>
      </c>
      <c r="N25" s="7">
        <f t="shared" si="3"/>
        <v>219.63067041348853</v>
      </c>
      <c r="O25" s="19" t="s">
        <v>85</v>
      </c>
      <c r="Q25" s="107"/>
      <c r="R25" s="107"/>
      <c r="S25" s="107"/>
      <c r="T25" s="107"/>
      <c r="U25" s="107"/>
    </row>
    <row r="26" spans="1:21" x14ac:dyDescent="0.2">
      <c r="A26" s="107"/>
      <c r="B26" s="107"/>
      <c r="C26" s="107"/>
      <c r="D26" s="122">
        <f>D25+0.1</f>
        <v>2.8000000000000003</v>
      </c>
      <c r="E26" s="138" t="s">
        <v>79</v>
      </c>
      <c r="F26" s="138"/>
      <c r="G26" s="138"/>
      <c r="H26" s="138"/>
      <c r="I26" s="7">
        <v>1250</v>
      </c>
      <c r="J26" s="7"/>
      <c r="K26" s="7"/>
      <c r="L26" s="5"/>
      <c r="M26" s="9"/>
      <c r="N26" s="7"/>
      <c r="O26" s="19"/>
      <c r="Q26" s="107"/>
      <c r="R26" s="107"/>
      <c r="S26" s="107"/>
      <c r="T26" s="107"/>
      <c r="U26" s="107"/>
    </row>
    <row r="27" spans="1:21" x14ac:dyDescent="0.2">
      <c r="A27" s="107"/>
      <c r="B27" s="107"/>
      <c r="C27" s="107"/>
      <c r="D27" s="122">
        <f>D26+0.1</f>
        <v>2.9000000000000004</v>
      </c>
      <c r="E27" s="163" t="s">
        <v>177</v>
      </c>
      <c r="F27" s="156"/>
      <c r="G27" s="156"/>
      <c r="H27" s="157"/>
      <c r="I27" s="7">
        <v>25000</v>
      </c>
      <c r="J27" s="7"/>
      <c r="K27" s="7">
        <v>3065</v>
      </c>
      <c r="L27" s="5"/>
      <c r="M27" s="9">
        <f>K27/I27*100</f>
        <v>12.26</v>
      </c>
      <c r="N27" s="7"/>
      <c r="O27" s="19"/>
      <c r="Q27" s="107"/>
      <c r="R27" s="107"/>
      <c r="S27" s="107"/>
      <c r="T27" s="107"/>
      <c r="U27" s="107"/>
    </row>
    <row r="28" spans="1:21" x14ac:dyDescent="0.2">
      <c r="A28" s="107"/>
      <c r="B28" s="107"/>
      <c r="C28" s="107"/>
      <c r="D28" s="18">
        <v>2.1</v>
      </c>
      <c r="E28" s="138" t="s">
        <v>62</v>
      </c>
      <c r="F28" s="138"/>
      <c r="G28" s="138"/>
      <c r="H28" s="138"/>
      <c r="I28" s="7">
        <v>250000</v>
      </c>
      <c r="J28" s="7">
        <v>182116</v>
      </c>
      <c r="K28" s="7">
        <v>156335</v>
      </c>
      <c r="L28" s="5"/>
      <c r="M28" s="9">
        <f>K28/I28*100</f>
        <v>62.533999999999999</v>
      </c>
      <c r="N28" s="7">
        <f>K28/J28*100</f>
        <v>85.8436381207582</v>
      </c>
      <c r="O28" s="19"/>
      <c r="Q28" s="107"/>
      <c r="R28" s="107"/>
      <c r="S28" s="107"/>
      <c r="T28" s="107"/>
      <c r="U28" s="107"/>
    </row>
    <row r="29" spans="1:21" x14ac:dyDescent="0.2">
      <c r="A29" s="107"/>
      <c r="B29" s="107"/>
      <c r="C29" s="107"/>
      <c r="D29" s="18">
        <f t="shared" ref="D29:D93" si="4">D28+0.01</f>
        <v>2.11</v>
      </c>
      <c r="E29" s="138" t="s">
        <v>63</v>
      </c>
      <c r="F29" s="138"/>
      <c r="G29" s="138"/>
      <c r="H29" s="138"/>
      <c r="I29" s="7">
        <v>100000</v>
      </c>
      <c r="J29" s="7">
        <v>63866</v>
      </c>
      <c r="K29" s="7">
        <v>59930</v>
      </c>
      <c r="L29" s="5"/>
      <c r="M29" s="9">
        <f>K29/I29*100</f>
        <v>59.930000000000007</v>
      </c>
      <c r="N29" s="7">
        <f>K29/J29*100</f>
        <v>93.837096420630701</v>
      </c>
      <c r="O29" s="19"/>
      <c r="Q29" s="107"/>
      <c r="R29" s="107"/>
      <c r="S29" s="107"/>
      <c r="T29" s="107"/>
      <c r="U29" s="107"/>
    </row>
    <row r="30" spans="1:21" x14ac:dyDescent="0.2">
      <c r="A30" s="107"/>
      <c r="B30" s="107"/>
      <c r="C30" s="107"/>
      <c r="D30" s="18">
        <f t="shared" si="4"/>
        <v>2.1199999999999997</v>
      </c>
      <c r="E30" s="138" t="s">
        <v>64</v>
      </c>
      <c r="F30" s="138"/>
      <c r="G30" s="138"/>
      <c r="H30" s="138"/>
      <c r="I30" s="7">
        <v>112500</v>
      </c>
      <c r="J30" s="7">
        <v>67499</v>
      </c>
      <c r="K30" s="7">
        <v>50944</v>
      </c>
      <c r="L30" s="5"/>
      <c r="M30" s="9">
        <f>K30/I30*100</f>
        <v>45.283555555555552</v>
      </c>
      <c r="N30" s="7">
        <f>K30/J30*100</f>
        <v>75.473710721640316</v>
      </c>
      <c r="O30" s="19"/>
      <c r="Q30" s="107"/>
      <c r="R30" s="107"/>
      <c r="S30" s="107"/>
      <c r="T30" s="107"/>
      <c r="U30" s="107"/>
    </row>
    <row r="31" spans="1:21" x14ac:dyDescent="0.2">
      <c r="A31" s="107"/>
      <c r="B31" s="107"/>
      <c r="C31" s="107"/>
      <c r="D31" s="18">
        <f t="shared" si="4"/>
        <v>2.1299999999999994</v>
      </c>
      <c r="E31" s="138" t="s">
        <v>65</v>
      </c>
      <c r="F31" s="138"/>
      <c r="G31" s="138"/>
      <c r="H31" s="138"/>
      <c r="I31" s="7">
        <v>11750</v>
      </c>
      <c r="J31" s="7">
        <v>2700</v>
      </c>
      <c r="K31" s="7">
        <v>2742</v>
      </c>
      <c r="L31" s="5"/>
      <c r="M31" s="9">
        <f>K31/I31*100</f>
        <v>23.336170212765957</v>
      </c>
      <c r="N31" s="7">
        <f>K31/J31*100</f>
        <v>101.55555555555556</v>
      </c>
      <c r="O31" s="19"/>
      <c r="Q31" s="107"/>
      <c r="R31" s="107"/>
      <c r="S31" s="107"/>
      <c r="T31" s="107"/>
      <c r="U31" s="107"/>
    </row>
    <row r="32" spans="1:21" x14ac:dyDescent="0.2">
      <c r="A32" s="107"/>
      <c r="B32" s="107"/>
      <c r="C32" s="107"/>
      <c r="D32" s="18">
        <f t="shared" si="4"/>
        <v>2.1399999999999992</v>
      </c>
      <c r="E32" s="138" t="s">
        <v>66</v>
      </c>
      <c r="F32" s="138"/>
      <c r="G32" s="138"/>
      <c r="H32" s="138"/>
      <c r="I32" s="7">
        <v>0</v>
      </c>
      <c r="J32" s="7"/>
      <c r="K32" s="7"/>
      <c r="L32" s="5"/>
      <c r="M32" s="9"/>
      <c r="N32" s="7"/>
      <c r="O32" s="19"/>
      <c r="Q32" s="107"/>
      <c r="R32" s="107"/>
      <c r="S32" s="107"/>
      <c r="T32" s="107"/>
      <c r="U32" s="107"/>
    </row>
    <row r="33" spans="1:21" ht="12" customHeight="1" x14ac:dyDescent="0.2">
      <c r="A33" s="107"/>
      <c r="B33" s="107"/>
      <c r="C33" s="107"/>
      <c r="D33" s="18">
        <f t="shared" si="4"/>
        <v>2.149999999999999</v>
      </c>
      <c r="E33" s="138" t="s">
        <v>67</v>
      </c>
      <c r="F33" s="138"/>
      <c r="G33" s="138"/>
      <c r="H33" s="138"/>
      <c r="I33" s="7">
        <v>0</v>
      </c>
      <c r="J33" s="7"/>
      <c r="K33" s="7"/>
      <c r="L33" s="5"/>
      <c r="M33" s="9"/>
      <c r="N33" s="7"/>
      <c r="O33" s="19"/>
      <c r="Q33" s="107"/>
      <c r="R33" s="107"/>
      <c r="S33" s="107"/>
      <c r="T33" s="107"/>
      <c r="U33" s="107"/>
    </row>
    <row r="34" spans="1:21" ht="12" customHeight="1" x14ac:dyDescent="0.2">
      <c r="A34" s="107"/>
      <c r="B34" s="107"/>
      <c r="C34" s="107"/>
      <c r="D34" s="18">
        <f t="shared" si="4"/>
        <v>2.1599999999999988</v>
      </c>
      <c r="E34" s="163" t="s">
        <v>149</v>
      </c>
      <c r="F34" s="156"/>
      <c r="G34" s="156"/>
      <c r="H34" s="157"/>
      <c r="I34" s="7"/>
      <c r="J34" s="7">
        <v>200</v>
      </c>
      <c r="K34" s="7"/>
      <c r="L34" s="5"/>
      <c r="M34" s="9"/>
      <c r="N34" s="7"/>
      <c r="O34" s="19"/>
      <c r="Q34" s="107"/>
      <c r="R34" s="107"/>
      <c r="S34" s="107"/>
      <c r="T34" s="107"/>
      <c r="U34" s="107"/>
    </row>
    <row r="35" spans="1:21" x14ac:dyDescent="0.2">
      <c r="A35" s="107"/>
      <c r="B35" s="107"/>
      <c r="C35" s="107"/>
      <c r="D35" s="18">
        <f t="shared" si="4"/>
        <v>2.1699999999999986</v>
      </c>
      <c r="E35" s="138" t="s">
        <v>2</v>
      </c>
      <c r="F35" s="138"/>
      <c r="G35" s="138"/>
      <c r="H35" s="138"/>
      <c r="I35" s="7">
        <v>15000</v>
      </c>
      <c r="J35" s="7">
        <v>5388</v>
      </c>
      <c r="K35" s="7">
        <v>5949</v>
      </c>
      <c r="L35" s="5"/>
      <c r="M35" s="9">
        <f>K35/I35*100</f>
        <v>39.660000000000004</v>
      </c>
      <c r="N35" s="7">
        <f>K35/J35*100</f>
        <v>110.4120267260579</v>
      </c>
      <c r="O35" s="19"/>
      <c r="Q35" s="107"/>
      <c r="R35" s="107"/>
      <c r="S35" s="107"/>
      <c r="T35" s="107"/>
      <c r="U35" s="107"/>
    </row>
    <row r="36" spans="1:21" x14ac:dyDescent="0.2">
      <c r="A36" s="107"/>
      <c r="B36" s="107"/>
      <c r="C36" s="107"/>
      <c r="D36" s="18">
        <f t="shared" si="4"/>
        <v>2.1799999999999984</v>
      </c>
      <c r="E36" s="138" t="s">
        <v>3</v>
      </c>
      <c r="F36" s="138"/>
      <c r="G36" s="138"/>
      <c r="H36" s="138"/>
      <c r="I36" s="7">
        <v>48000</v>
      </c>
      <c r="J36" s="7">
        <v>37649</v>
      </c>
      <c r="K36" s="7">
        <v>37507</v>
      </c>
      <c r="L36" s="5"/>
      <c r="M36" s="9">
        <f>K36/I36*100</f>
        <v>78.139583333333334</v>
      </c>
      <c r="N36" s="7">
        <f>K36/J36*100</f>
        <v>99.62283194772769</v>
      </c>
      <c r="O36" s="19"/>
      <c r="Q36" s="107"/>
      <c r="R36" s="107"/>
      <c r="S36" s="107"/>
      <c r="T36" s="107"/>
      <c r="U36" s="107"/>
    </row>
    <row r="37" spans="1:21" ht="12.75" customHeight="1" x14ac:dyDescent="0.2">
      <c r="A37" s="107"/>
      <c r="B37" s="107"/>
      <c r="C37" s="107"/>
      <c r="D37" s="18">
        <f t="shared" si="4"/>
        <v>2.1899999999999982</v>
      </c>
      <c r="E37" s="138" t="s">
        <v>0</v>
      </c>
      <c r="F37" s="138"/>
      <c r="G37" s="138"/>
      <c r="H37" s="138"/>
      <c r="I37" s="7"/>
      <c r="J37" s="7"/>
      <c r="K37" s="7"/>
      <c r="L37" s="5"/>
      <c r="M37" s="9"/>
      <c r="N37" s="7"/>
      <c r="O37" s="19"/>
      <c r="Q37" s="107"/>
      <c r="R37" s="107"/>
      <c r="S37" s="107"/>
      <c r="T37" s="107"/>
      <c r="U37" s="107"/>
    </row>
    <row r="38" spans="1:21" ht="12.75" customHeight="1" x14ac:dyDescent="0.2">
      <c r="A38" s="107"/>
      <c r="B38" s="107"/>
      <c r="C38" s="107"/>
      <c r="D38" s="18">
        <f t="shared" si="4"/>
        <v>2.199999999999998</v>
      </c>
      <c r="E38" s="138" t="s">
        <v>52</v>
      </c>
      <c r="F38" s="138"/>
      <c r="G38" s="138"/>
      <c r="H38" s="138"/>
      <c r="I38" s="7">
        <v>30000</v>
      </c>
      <c r="J38" s="7"/>
      <c r="K38" s="7"/>
      <c r="L38" s="5"/>
      <c r="M38" s="9"/>
      <c r="N38" s="7"/>
      <c r="O38" s="19"/>
      <c r="Q38" s="107"/>
      <c r="R38" s="107"/>
      <c r="S38" s="107"/>
      <c r="T38" s="107"/>
      <c r="U38" s="107"/>
    </row>
    <row r="39" spans="1:21" x14ac:dyDescent="0.2">
      <c r="A39" s="107"/>
      <c r="B39" s="107"/>
      <c r="C39" s="107"/>
      <c r="D39" s="18">
        <f t="shared" si="4"/>
        <v>2.2099999999999977</v>
      </c>
      <c r="E39" s="138" t="s">
        <v>68</v>
      </c>
      <c r="F39" s="138"/>
      <c r="G39" s="138"/>
      <c r="H39" s="138"/>
      <c r="I39" s="7">
        <v>15000</v>
      </c>
      <c r="J39" s="7">
        <v>13173</v>
      </c>
      <c r="K39" s="7">
        <v>17184</v>
      </c>
      <c r="L39" s="5"/>
      <c r="M39" s="9">
        <f>K39/I39*100</f>
        <v>114.56</v>
      </c>
      <c r="N39" s="7">
        <f>K39/J39*100</f>
        <v>130.44864495559099</v>
      </c>
      <c r="O39" s="19" t="s">
        <v>85</v>
      </c>
      <c r="Q39" s="107"/>
      <c r="R39" s="107"/>
      <c r="S39" s="107"/>
      <c r="T39" s="107"/>
      <c r="U39" s="107"/>
    </row>
    <row r="40" spans="1:21" x14ac:dyDescent="0.2">
      <c r="A40" s="107"/>
      <c r="B40" s="107"/>
      <c r="C40" s="107"/>
      <c r="D40" s="18">
        <f t="shared" si="4"/>
        <v>2.2199999999999975</v>
      </c>
      <c r="E40" s="138" t="s">
        <v>45</v>
      </c>
      <c r="F40" s="138"/>
      <c r="G40" s="138"/>
      <c r="H40" s="138"/>
      <c r="I40" s="7">
        <v>19824</v>
      </c>
      <c r="J40" s="7">
        <v>16800</v>
      </c>
      <c r="K40" s="7">
        <v>16800</v>
      </c>
      <c r="L40" s="5"/>
      <c r="M40" s="9">
        <f>K40/I40*100</f>
        <v>84.745762711864401</v>
      </c>
      <c r="N40" s="7">
        <f>K40/J40*100</f>
        <v>100</v>
      </c>
      <c r="O40" s="19"/>
      <c r="Q40" s="107"/>
      <c r="R40" s="107"/>
      <c r="S40" s="107"/>
      <c r="T40" s="107"/>
      <c r="U40" s="107"/>
    </row>
    <row r="41" spans="1:21" x14ac:dyDescent="0.2">
      <c r="A41" s="107"/>
      <c r="B41" s="107"/>
      <c r="C41" s="107"/>
      <c r="D41" s="18">
        <f t="shared" si="4"/>
        <v>2.2299999999999973</v>
      </c>
      <c r="E41" s="195" t="s">
        <v>53</v>
      </c>
      <c r="F41" s="195"/>
      <c r="G41" s="195"/>
      <c r="H41" s="195"/>
      <c r="I41" s="7">
        <v>7500</v>
      </c>
      <c r="J41" s="7"/>
      <c r="K41" s="7"/>
      <c r="L41" s="5"/>
      <c r="M41" s="9"/>
      <c r="N41" s="7"/>
      <c r="O41" s="19"/>
      <c r="Q41" s="107"/>
      <c r="R41" s="107"/>
      <c r="S41" s="107"/>
      <c r="T41" s="107"/>
      <c r="U41" s="107"/>
    </row>
    <row r="42" spans="1:21" x14ac:dyDescent="0.2">
      <c r="A42" s="107"/>
      <c r="B42" s="107"/>
      <c r="C42" s="107"/>
      <c r="D42" s="18">
        <f t="shared" si="4"/>
        <v>2.2399999999999971</v>
      </c>
      <c r="E42" s="195" t="s">
        <v>69</v>
      </c>
      <c r="F42" s="195"/>
      <c r="G42" s="195"/>
      <c r="H42" s="195"/>
      <c r="I42" s="7"/>
      <c r="J42" s="7"/>
      <c r="K42" s="7"/>
      <c r="L42" s="5"/>
      <c r="M42" s="9"/>
      <c r="N42" s="7"/>
      <c r="O42" s="19"/>
      <c r="Q42" s="107"/>
      <c r="R42" s="107"/>
      <c r="S42" s="107"/>
      <c r="T42" s="107"/>
      <c r="U42" s="107"/>
    </row>
    <row r="43" spans="1:21" x14ac:dyDescent="0.2">
      <c r="A43" s="107"/>
      <c r="B43" s="107"/>
      <c r="C43" s="107"/>
      <c r="D43" s="18">
        <f t="shared" si="4"/>
        <v>2.2499999999999969</v>
      </c>
      <c r="E43" s="195" t="s">
        <v>54</v>
      </c>
      <c r="F43" s="195"/>
      <c r="G43" s="195"/>
      <c r="H43" s="195"/>
      <c r="I43" s="7">
        <v>12500</v>
      </c>
      <c r="J43" s="7"/>
      <c r="K43" s="7"/>
      <c r="L43" s="5"/>
      <c r="M43" s="9"/>
      <c r="N43" s="7"/>
      <c r="O43" s="19"/>
      <c r="P43" s="10">
        <v>1</v>
      </c>
      <c r="Q43" s="107"/>
      <c r="R43" s="107"/>
      <c r="S43" s="107"/>
      <c r="T43" s="107"/>
      <c r="U43" s="107"/>
    </row>
    <row r="44" spans="1:21" x14ac:dyDescent="0.2">
      <c r="A44" s="107"/>
      <c r="B44" s="107"/>
      <c r="C44" s="107"/>
      <c r="D44" s="18">
        <f t="shared" si="4"/>
        <v>2.2599999999999967</v>
      </c>
      <c r="E44" s="195" t="s">
        <v>70</v>
      </c>
      <c r="F44" s="195"/>
      <c r="G44" s="195"/>
      <c r="H44" s="195"/>
      <c r="I44" s="7">
        <v>20000</v>
      </c>
      <c r="J44" s="7"/>
      <c r="K44" s="7"/>
      <c r="L44" s="5"/>
      <c r="M44" s="9"/>
      <c r="N44" s="7"/>
      <c r="O44" s="19"/>
      <c r="Q44" s="107"/>
      <c r="R44" s="107"/>
      <c r="S44" s="107"/>
      <c r="T44" s="107"/>
      <c r="U44" s="107"/>
    </row>
    <row r="45" spans="1:21" x14ac:dyDescent="0.2">
      <c r="A45" s="107"/>
      <c r="B45" s="107"/>
      <c r="C45" s="107"/>
      <c r="D45" s="18">
        <f t="shared" si="4"/>
        <v>2.2699999999999965</v>
      </c>
      <c r="E45" s="195" t="s">
        <v>125</v>
      </c>
      <c r="F45" s="195"/>
      <c r="G45" s="195"/>
      <c r="H45" s="195"/>
      <c r="I45" s="7">
        <v>50000</v>
      </c>
      <c r="J45" s="7"/>
      <c r="K45" s="7">
        <v>13800</v>
      </c>
      <c r="L45" s="5"/>
      <c r="M45" s="9">
        <f>K45/I45*100</f>
        <v>27.6</v>
      </c>
      <c r="N45" s="7"/>
      <c r="O45" s="19"/>
      <c r="Q45" s="107"/>
      <c r="R45" s="107"/>
      <c r="S45" s="107"/>
      <c r="T45" s="107"/>
      <c r="U45" s="107"/>
    </row>
    <row r="46" spans="1:21" x14ac:dyDescent="0.2">
      <c r="A46" s="107"/>
      <c r="B46" s="107"/>
      <c r="C46" s="107"/>
      <c r="D46" s="18">
        <f t="shared" si="4"/>
        <v>2.2799999999999963</v>
      </c>
      <c r="E46" s="195" t="s">
        <v>55</v>
      </c>
      <c r="F46" s="195"/>
      <c r="G46" s="195"/>
      <c r="H46" s="195"/>
      <c r="I46" s="7">
        <v>0</v>
      </c>
      <c r="J46" s="7"/>
      <c r="K46" s="7"/>
      <c r="L46" s="5"/>
      <c r="M46" s="9"/>
      <c r="N46" s="7"/>
      <c r="O46" s="19"/>
      <c r="Q46" s="107"/>
      <c r="R46" s="107"/>
      <c r="S46" s="107"/>
      <c r="T46" s="107"/>
      <c r="U46" s="107"/>
    </row>
    <row r="47" spans="1:21" x14ac:dyDescent="0.2">
      <c r="A47" s="107"/>
      <c r="B47" s="107"/>
      <c r="C47" s="107"/>
      <c r="D47" s="18">
        <f t="shared" si="4"/>
        <v>2.289999999999996</v>
      </c>
      <c r="E47" s="195" t="s">
        <v>94</v>
      </c>
      <c r="F47" s="195"/>
      <c r="G47" s="195"/>
      <c r="H47" s="195"/>
      <c r="I47" s="7">
        <v>75000</v>
      </c>
      <c r="J47" s="7"/>
      <c r="K47" s="7"/>
      <c r="L47" s="5"/>
      <c r="M47" s="9"/>
      <c r="N47" s="7"/>
      <c r="O47" s="19"/>
      <c r="Q47" s="107"/>
      <c r="R47" s="107"/>
      <c r="S47" s="107"/>
      <c r="T47" s="107"/>
      <c r="U47" s="107"/>
    </row>
    <row r="48" spans="1:21" x14ac:dyDescent="0.2">
      <c r="A48" s="107"/>
      <c r="B48" s="107"/>
      <c r="C48" s="107"/>
      <c r="D48" s="18">
        <f t="shared" si="4"/>
        <v>2.2999999999999958</v>
      </c>
      <c r="E48" s="196" t="s">
        <v>150</v>
      </c>
      <c r="F48" s="196"/>
      <c r="G48" s="196"/>
      <c r="H48" s="196"/>
      <c r="I48" s="7">
        <v>0</v>
      </c>
      <c r="J48" s="7"/>
      <c r="K48" s="7"/>
      <c r="L48" s="5"/>
      <c r="M48" s="9"/>
      <c r="N48" s="7"/>
      <c r="O48" s="19"/>
      <c r="Q48" s="107"/>
      <c r="R48" s="107"/>
      <c r="S48" s="107"/>
      <c r="T48" s="107"/>
      <c r="U48" s="107"/>
    </row>
    <row r="49" spans="1:21" x14ac:dyDescent="0.2">
      <c r="A49" s="107"/>
      <c r="B49" s="107"/>
      <c r="C49" s="107"/>
      <c r="D49" s="18">
        <f t="shared" si="4"/>
        <v>2.3099999999999956</v>
      </c>
      <c r="E49" s="195" t="s">
        <v>95</v>
      </c>
      <c r="F49" s="195"/>
      <c r="G49" s="195"/>
      <c r="H49" s="195"/>
      <c r="I49" s="7"/>
      <c r="J49" s="7"/>
      <c r="K49" s="7"/>
      <c r="L49" s="5"/>
      <c r="M49" s="9"/>
      <c r="N49" s="7"/>
      <c r="O49" s="19"/>
      <c r="Q49" s="107"/>
      <c r="R49" s="107"/>
      <c r="S49" s="107"/>
      <c r="T49" s="107"/>
      <c r="U49" s="107"/>
    </row>
    <row r="50" spans="1:21" x14ac:dyDescent="0.2">
      <c r="A50" s="107"/>
      <c r="B50" s="107"/>
      <c r="C50" s="107"/>
      <c r="D50" s="18">
        <f t="shared" si="4"/>
        <v>2.3199999999999954</v>
      </c>
      <c r="E50" s="195" t="s">
        <v>96</v>
      </c>
      <c r="F50" s="195"/>
      <c r="G50" s="195"/>
      <c r="H50" s="195"/>
      <c r="I50" s="7">
        <v>250000</v>
      </c>
      <c r="J50" s="7">
        <v>25034</v>
      </c>
      <c r="K50" s="7"/>
      <c r="L50" s="5"/>
      <c r="M50" s="9"/>
      <c r="N50" s="7"/>
      <c r="O50" s="19"/>
      <c r="Q50" s="107"/>
      <c r="R50" s="107"/>
      <c r="S50" s="107"/>
      <c r="T50" s="107"/>
      <c r="U50" s="107"/>
    </row>
    <row r="51" spans="1:21" x14ac:dyDescent="0.2">
      <c r="A51" s="107"/>
      <c r="B51" s="107"/>
      <c r="C51" s="107"/>
      <c r="D51" s="18">
        <f t="shared" si="4"/>
        <v>2.3299999999999952</v>
      </c>
      <c r="E51" s="192" t="s">
        <v>97</v>
      </c>
      <c r="F51" s="193"/>
      <c r="G51" s="193"/>
      <c r="H51" s="194"/>
      <c r="I51" s="7">
        <v>0</v>
      </c>
      <c r="J51" s="7"/>
      <c r="K51" s="7"/>
      <c r="L51" s="5"/>
      <c r="M51" s="9"/>
      <c r="N51" s="7"/>
      <c r="O51" s="19"/>
      <c r="Q51" s="107"/>
      <c r="R51" s="107"/>
      <c r="S51" s="107"/>
      <c r="T51" s="107"/>
      <c r="U51" s="107"/>
    </row>
    <row r="52" spans="1:21" x14ac:dyDescent="0.2">
      <c r="A52" s="107"/>
      <c r="B52" s="107"/>
      <c r="C52" s="107"/>
      <c r="D52" s="18">
        <f t="shared" si="4"/>
        <v>2.339999999999995</v>
      </c>
      <c r="E52" s="197" t="s">
        <v>112</v>
      </c>
      <c r="F52" s="198"/>
      <c r="G52" s="198"/>
      <c r="H52" s="199"/>
      <c r="I52" s="7">
        <v>0</v>
      </c>
      <c r="J52" s="7"/>
      <c r="K52" s="7"/>
      <c r="L52" s="5"/>
      <c r="M52" s="9"/>
      <c r="N52" s="7"/>
      <c r="O52" s="19"/>
      <c r="Q52" s="107"/>
      <c r="R52" s="107"/>
      <c r="S52" s="107"/>
      <c r="T52" s="107"/>
      <c r="U52" s="107"/>
    </row>
    <row r="53" spans="1:21" x14ac:dyDescent="0.2">
      <c r="A53" s="107"/>
      <c r="B53" s="107"/>
      <c r="C53" s="107"/>
      <c r="D53" s="18">
        <f t="shared" si="4"/>
        <v>2.3499999999999948</v>
      </c>
      <c r="E53" s="195" t="s">
        <v>56</v>
      </c>
      <c r="F53" s="195"/>
      <c r="G53" s="195"/>
      <c r="H53" s="195"/>
      <c r="I53" s="7">
        <v>500000</v>
      </c>
      <c r="J53" s="7"/>
      <c r="K53" s="7"/>
      <c r="L53" s="5"/>
      <c r="M53" s="9"/>
      <c r="N53" s="7"/>
      <c r="O53" s="19"/>
      <c r="Q53" s="107"/>
      <c r="R53" s="107"/>
      <c r="S53" s="107"/>
      <c r="T53" s="107"/>
      <c r="U53" s="107"/>
    </row>
    <row r="54" spans="1:21" x14ac:dyDescent="0.2">
      <c r="A54" s="107"/>
      <c r="B54" s="107"/>
      <c r="C54" s="107"/>
      <c r="D54" s="18">
        <f t="shared" si="4"/>
        <v>2.3599999999999945</v>
      </c>
      <c r="E54" s="196" t="s">
        <v>151</v>
      </c>
      <c r="F54" s="196"/>
      <c r="G54" s="196"/>
      <c r="H54" s="196"/>
      <c r="I54" s="7">
        <v>70000</v>
      </c>
      <c r="J54" s="7"/>
      <c r="K54" s="7">
        <v>20681</v>
      </c>
      <c r="L54" s="5"/>
      <c r="M54" s="9">
        <f>K54/I54*100</f>
        <v>29.544285714285714</v>
      </c>
      <c r="N54" s="7"/>
      <c r="O54" s="19"/>
      <c r="Q54" s="107"/>
      <c r="R54" s="107"/>
      <c r="S54" s="107"/>
      <c r="T54" s="107"/>
      <c r="U54" s="107"/>
    </row>
    <row r="55" spans="1:21" x14ac:dyDescent="0.2">
      <c r="A55" s="107"/>
      <c r="B55" s="107"/>
      <c r="C55" s="107"/>
      <c r="D55" s="18">
        <f t="shared" si="4"/>
        <v>2.3699999999999943</v>
      </c>
      <c r="E55" s="163" t="s">
        <v>116</v>
      </c>
      <c r="F55" s="156"/>
      <c r="G55" s="156"/>
      <c r="H55" s="157"/>
      <c r="I55" s="7"/>
      <c r="J55" s="7">
        <v>8185</v>
      </c>
      <c r="K55" s="7">
        <v>374</v>
      </c>
      <c r="L55" s="5"/>
      <c r="M55" s="9"/>
      <c r="N55" s="7">
        <f>K55/J55*100</f>
        <v>4.5693341478313991</v>
      </c>
      <c r="O55" s="19"/>
      <c r="Q55" s="107"/>
      <c r="R55" s="107"/>
      <c r="S55" s="107"/>
      <c r="T55" s="107"/>
      <c r="U55" s="107"/>
    </row>
    <row r="56" spans="1:21" x14ac:dyDescent="0.2">
      <c r="A56" s="107"/>
      <c r="B56" s="107"/>
      <c r="C56" s="107"/>
      <c r="D56" s="18">
        <f t="shared" si="4"/>
        <v>2.3799999999999941</v>
      </c>
      <c r="E56" s="163" t="s">
        <v>178</v>
      </c>
      <c r="F56" s="156"/>
      <c r="G56" s="156"/>
      <c r="H56" s="157"/>
      <c r="I56" s="7">
        <v>37500</v>
      </c>
      <c r="J56" s="7"/>
      <c r="K56" s="7"/>
      <c r="L56" s="5"/>
      <c r="M56" s="9"/>
      <c r="N56" s="7"/>
      <c r="O56" s="19"/>
      <c r="Q56" s="107"/>
      <c r="R56" s="107"/>
      <c r="S56" s="107"/>
      <c r="T56" s="107"/>
      <c r="U56" s="107"/>
    </row>
    <row r="57" spans="1:21" x14ac:dyDescent="0.2">
      <c r="A57" s="107"/>
      <c r="B57" s="107"/>
      <c r="C57" s="107"/>
      <c r="D57" s="18">
        <f t="shared" si="4"/>
        <v>2.3899999999999939</v>
      </c>
      <c r="E57" s="138" t="s">
        <v>1</v>
      </c>
      <c r="F57" s="138"/>
      <c r="G57" s="138"/>
      <c r="H57" s="138"/>
      <c r="I57" s="7"/>
      <c r="J57" s="7"/>
      <c r="K57" s="7"/>
      <c r="L57" s="5"/>
      <c r="M57" s="9"/>
      <c r="N57" s="7"/>
      <c r="O57" s="19"/>
      <c r="Q57" s="107"/>
      <c r="R57" s="107"/>
      <c r="S57" s="107"/>
      <c r="T57" s="107"/>
      <c r="U57" s="107"/>
    </row>
    <row r="58" spans="1:21" x14ac:dyDescent="0.2">
      <c r="A58" s="107"/>
      <c r="B58" s="107"/>
      <c r="C58" s="107"/>
      <c r="D58" s="18">
        <f t="shared" si="4"/>
        <v>2.3999999999999937</v>
      </c>
      <c r="E58" s="138" t="s">
        <v>179</v>
      </c>
      <c r="F58" s="138"/>
      <c r="G58" s="138"/>
      <c r="H58" s="138"/>
      <c r="I58" s="7">
        <v>23750</v>
      </c>
      <c r="J58" s="7">
        <v>15375</v>
      </c>
      <c r="K58" s="7">
        <v>14096</v>
      </c>
      <c r="L58" s="5"/>
      <c r="M58" s="9">
        <f>K58/I58*100</f>
        <v>59.351578947368424</v>
      </c>
      <c r="N58" s="7">
        <f>K58/J58*100</f>
        <v>91.681300813008122</v>
      </c>
      <c r="O58" s="19"/>
      <c r="Q58" s="107"/>
      <c r="R58" s="107"/>
      <c r="S58" s="107"/>
      <c r="T58" s="107"/>
      <c r="U58" s="107"/>
    </row>
    <row r="59" spans="1:21" x14ac:dyDescent="0.2">
      <c r="A59" s="107"/>
      <c r="B59" s="107"/>
      <c r="C59" s="107"/>
      <c r="D59" s="18">
        <f t="shared" si="4"/>
        <v>2.4099999999999935</v>
      </c>
      <c r="E59" s="195" t="s">
        <v>57</v>
      </c>
      <c r="F59" s="195"/>
      <c r="G59" s="195"/>
      <c r="H59" s="195"/>
      <c r="I59" s="64">
        <v>95000</v>
      </c>
      <c r="J59" s="7">
        <v>36000</v>
      </c>
      <c r="K59" s="7">
        <v>28332</v>
      </c>
      <c r="L59" s="5"/>
      <c r="M59" s="9">
        <f>K59/I59*100</f>
        <v>29.823157894736841</v>
      </c>
      <c r="N59" s="7">
        <f>K59/J59*100</f>
        <v>78.7</v>
      </c>
      <c r="O59" s="19"/>
      <c r="Q59" s="107"/>
      <c r="R59" s="107"/>
      <c r="S59" s="107"/>
      <c r="T59" s="107"/>
      <c r="U59" s="107"/>
    </row>
    <row r="60" spans="1:21" x14ac:dyDescent="0.2">
      <c r="A60" s="107"/>
      <c r="B60" s="107"/>
      <c r="C60" s="107"/>
      <c r="D60" s="18">
        <f t="shared" si="4"/>
        <v>2.4199999999999933</v>
      </c>
      <c r="E60" s="195" t="s">
        <v>58</v>
      </c>
      <c r="F60" s="195"/>
      <c r="G60" s="195"/>
      <c r="H60" s="195"/>
      <c r="I60" s="64">
        <v>375000</v>
      </c>
      <c r="J60" s="7"/>
      <c r="K60" s="7"/>
      <c r="L60" s="5"/>
      <c r="M60" s="9"/>
      <c r="N60" s="7"/>
      <c r="O60" s="19"/>
      <c r="Q60" s="107"/>
      <c r="R60" s="107"/>
      <c r="S60" s="107"/>
      <c r="T60" s="107"/>
      <c r="U60" s="107"/>
    </row>
    <row r="61" spans="1:21" x14ac:dyDescent="0.2">
      <c r="A61" s="107"/>
      <c r="B61" s="107"/>
      <c r="C61" s="107"/>
      <c r="D61" s="18">
        <f t="shared" si="4"/>
        <v>2.4299999999999931</v>
      </c>
      <c r="E61" s="192" t="s">
        <v>126</v>
      </c>
      <c r="F61" s="193"/>
      <c r="G61" s="193"/>
      <c r="H61" s="194"/>
      <c r="I61" s="64">
        <v>7500</v>
      </c>
      <c r="J61" s="7"/>
      <c r="K61" s="7"/>
      <c r="L61" s="5"/>
      <c r="M61" s="9"/>
      <c r="N61" s="7"/>
      <c r="O61" s="19"/>
      <c r="Q61" s="107"/>
      <c r="R61" s="107"/>
      <c r="S61" s="107"/>
      <c r="T61" s="107"/>
      <c r="U61" s="107"/>
    </row>
    <row r="62" spans="1:21" x14ac:dyDescent="0.2">
      <c r="A62" s="107"/>
      <c r="B62" s="107"/>
      <c r="C62" s="107"/>
      <c r="D62" s="18">
        <f t="shared" si="4"/>
        <v>2.4399999999999928</v>
      </c>
      <c r="E62" s="192" t="s">
        <v>113</v>
      </c>
      <c r="F62" s="193"/>
      <c r="G62" s="193"/>
      <c r="H62" s="194"/>
      <c r="I62" s="64">
        <v>12500</v>
      </c>
      <c r="J62" s="7"/>
      <c r="K62" s="7"/>
      <c r="L62" s="5"/>
      <c r="M62" s="9"/>
      <c r="N62" s="7"/>
      <c r="O62" s="19"/>
      <c r="Q62" s="107"/>
      <c r="R62" s="107"/>
      <c r="S62" s="107"/>
      <c r="T62" s="107"/>
      <c r="U62" s="107"/>
    </row>
    <row r="63" spans="1:21" x14ac:dyDescent="0.2">
      <c r="A63" s="107"/>
      <c r="B63" s="107"/>
      <c r="C63" s="107"/>
      <c r="D63" s="18">
        <f t="shared" si="4"/>
        <v>2.4499999999999926</v>
      </c>
      <c r="E63" s="195" t="s">
        <v>98</v>
      </c>
      <c r="F63" s="195"/>
      <c r="G63" s="195"/>
      <c r="H63" s="195"/>
      <c r="I63" s="64">
        <v>0</v>
      </c>
      <c r="J63" s="7"/>
      <c r="K63" s="7"/>
      <c r="L63" s="5"/>
      <c r="M63" s="9"/>
      <c r="N63" s="7"/>
      <c r="O63" s="19"/>
      <c r="Q63" s="107"/>
      <c r="R63" s="107"/>
      <c r="S63" s="107"/>
      <c r="T63" s="107"/>
      <c r="U63" s="107"/>
    </row>
    <row r="64" spans="1:21" x14ac:dyDescent="0.2">
      <c r="A64" s="107"/>
      <c r="B64" s="107"/>
      <c r="C64" s="107"/>
      <c r="D64" s="18">
        <f t="shared" si="4"/>
        <v>2.4599999999999924</v>
      </c>
      <c r="E64" s="195" t="s">
        <v>99</v>
      </c>
      <c r="F64" s="195"/>
      <c r="G64" s="195"/>
      <c r="H64" s="195"/>
      <c r="I64" s="64"/>
      <c r="J64" s="7"/>
      <c r="K64" s="7"/>
      <c r="L64" s="5"/>
      <c r="M64" s="9"/>
      <c r="N64" s="7"/>
      <c r="O64" s="19"/>
      <c r="Q64" s="107"/>
      <c r="R64" s="107"/>
      <c r="S64" s="107"/>
      <c r="T64" s="107"/>
      <c r="U64" s="107"/>
    </row>
    <row r="65" spans="1:21" x14ac:dyDescent="0.2">
      <c r="A65" s="107"/>
      <c r="B65" s="107"/>
      <c r="C65" s="107"/>
      <c r="D65" s="18">
        <f t="shared" si="4"/>
        <v>2.4699999999999922</v>
      </c>
      <c r="E65" s="138" t="s">
        <v>4</v>
      </c>
      <c r="F65" s="138"/>
      <c r="G65" s="138"/>
      <c r="H65" s="138"/>
      <c r="I65" s="7">
        <v>6000</v>
      </c>
      <c r="J65" s="7">
        <v>6000</v>
      </c>
      <c r="K65" s="7">
        <v>6000</v>
      </c>
      <c r="L65" s="5"/>
      <c r="M65" s="9">
        <f>K65/I65*100</f>
        <v>100</v>
      </c>
      <c r="N65" s="7">
        <f>K65/J65*100</f>
        <v>100</v>
      </c>
      <c r="O65" s="19"/>
      <c r="Q65" s="107"/>
      <c r="R65" s="107"/>
      <c r="S65" s="107"/>
      <c r="T65" s="107"/>
      <c r="U65" s="107"/>
    </row>
    <row r="66" spans="1:21" x14ac:dyDescent="0.2">
      <c r="A66" s="107"/>
      <c r="B66" s="107"/>
      <c r="C66" s="107"/>
      <c r="D66" s="18">
        <f t="shared" si="4"/>
        <v>2.479999999999992</v>
      </c>
      <c r="E66" s="138" t="s">
        <v>71</v>
      </c>
      <c r="F66" s="138"/>
      <c r="G66" s="138"/>
      <c r="H66" s="138"/>
      <c r="I66" s="7">
        <v>25000</v>
      </c>
      <c r="J66" s="7">
        <v>10907</v>
      </c>
      <c r="K66" s="7">
        <v>10091</v>
      </c>
      <c r="L66" s="5"/>
      <c r="M66" s="9">
        <f>K66/I66*100</f>
        <v>40.363999999999997</v>
      </c>
      <c r="N66" s="7">
        <f>K66/J66*100</f>
        <v>92.518566058494542</v>
      </c>
      <c r="O66" s="19"/>
      <c r="Q66" s="107"/>
      <c r="R66" s="107"/>
      <c r="S66" s="107"/>
      <c r="T66" s="107"/>
      <c r="U66" s="107"/>
    </row>
    <row r="67" spans="1:21" x14ac:dyDescent="0.2">
      <c r="A67" s="107"/>
      <c r="B67" s="107"/>
      <c r="C67" s="107"/>
      <c r="D67" s="18">
        <f t="shared" si="4"/>
        <v>2.4899999999999918</v>
      </c>
      <c r="E67" s="138" t="s">
        <v>72</v>
      </c>
      <c r="F67" s="138"/>
      <c r="G67" s="138"/>
      <c r="H67" s="138"/>
      <c r="I67" s="7"/>
      <c r="J67" s="7"/>
      <c r="K67" s="7"/>
      <c r="L67" s="5"/>
      <c r="M67" s="9"/>
      <c r="N67" s="7"/>
      <c r="O67" s="19"/>
      <c r="Q67" s="107"/>
      <c r="R67" s="107"/>
      <c r="S67" s="107"/>
      <c r="T67" s="107"/>
      <c r="U67" s="107"/>
    </row>
    <row r="68" spans="1:21" x14ac:dyDescent="0.2">
      <c r="A68" s="107"/>
      <c r="B68" s="107"/>
      <c r="C68" s="107"/>
      <c r="D68" s="18">
        <f t="shared" si="4"/>
        <v>2.4999999999999916</v>
      </c>
      <c r="E68" s="138" t="s">
        <v>38</v>
      </c>
      <c r="F68" s="138"/>
      <c r="G68" s="138"/>
      <c r="H68" s="138"/>
      <c r="I68" s="7"/>
      <c r="J68" s="7"/>
      <c r="K68" s="7"/>
      <c r="L68" s="5"/>
      <c r="M68" s="9"/>
      <c r="N68" s="7"/>
      <c r="O68" s="19"/>
      <c r="Q68" s="107"/>
      <c r="R68" s="107"/>
      <c r="S68" s="107"/>
      <c r="T68" s="107"/>
      <c r="U68" s="107"/>
    </row>
    <row r="69" spans="1:21" x14ac:dyDescent="0.2">
      <c r="A69" s="107"/>
      <c r="B69" s="107"/>
      <c r="C69" s="107"/>
      <c r="D69" s="18">
        <f t="shared" si="4"/>
        <v>2.5099999999999913</v>
      </c>
      <c r="E69" s="138" t="s">
        <v>147</v>
      </c>
      <c r="F69" s="138"/>
      <c r="G69" s="138"/>
      <c r="H69" s="138"/>
      <c r="I69" s="7">
        <v>7500</v>
      </c>
      <c r="J69" s="7"/>
      <c r="K69" s="7"/>
      <c r="L69" s="5"/>
      <c r="M69" s="9"/>
      <c r="N69" s="7"/>
      <c r="O69" s="19"/>
      <c r="Q69" s="107"/>
      <c r="R69" s="107"/>
      <c r="S69" s="107"/>
      <c r="T69" s="107"/>
      <c r="U69" s="107"/>
    </row>
    <row r="70" spans="1:21" x14ac:dyDescent="0.2">
      <c r="A70" s="107"/>
      <c r="B70" s="107"/>
      <c r="C70" s="107"/>
      <c r="D70" s="18">
        <f t="shared" si="4"/>
        <v>2.5199999999999911</v>
      </c>
      <c r="E70" s="138" t="s">
        <v>100</v>
      </c>
      <c r="F70" s="138"/>
      <c r="G70" s="138"/>
      <c r="H70" s="138"/>
      <c r="I70" s="7">
        <v>7500</v>
      </c>
      <c r="J70" s="7"/>
      <c r="K70" s="7"/>
      <c r="L70" s="5"/>
      <c r="M70" s="9"/>
      <c r="N70" s="7"/>
      <c r="O70" s="19"/>
      <c r="Q70" s="107"/>
      <c r="R70" s="107"/>
      <c r="S70" s="107"/>
      <c r="T70" s="107"/>
      <c r="U70" s="107"/>
    </row>
    <row r="71" spans="1:21" ht="11.25" customHeight="1" x14ac:dyDescent="0.2">
      <c r="A71" s="107"/>
      <c r="B71" s="107"/>
      <c r="C71" s="107"/>
      <c r="D71" s="18">
        <f t="shared" si="4"/>
        <v>2.5299999999999909</v>
      </c>
      <c r="E71" s="138" t="s">
        <v>73</v>
      </c>
      <c r="F71" s="138"/>
      <c r="G71" s="138"/>
      <c r="H71" s="138"/>
      <c r="I71" s="7">
        <v>2913761</v>
      </c>
      <c r="J71" s="7">
        <v>2635759</v>
      </c>
      <c r="K71" s="7">
        <v>2774185</v>
      </c>
      <c r="L71" s="5"/>
      <c r="M71" s="9">
        <f>K71/I71*100</f>
        <v>95.209764973860246</v>
      </c>
      <c r="N71" s="7">
        <f>K71/J71*100</f>
        <v>105.2518458629943</v>
      </c>
      <c r="O71" s="19" t="s">
        <v>85</v>
      </c>
      <c r="Q71" s="107"/>
      <c r="R71" s="107"/>
      <c r="S71" s="107"/>
      <c r="T71" s="107"/>
      <c r="U71" s="107"/>
    </row>
    <row r="72" spans="1:21" ht="11.25" customHeight="1" x14ac:dyDescent="0.2">
      <c r="A72" s="107"/>
      <c r="B72" s="107"/>
      <c r="C72" s="107"/>
      <c r="D72" s="18">
        <f t="shared" si="4"/>
        <v>2.5399999999999907</v>
      </c>
      <c r="E72" s="163" t="s">
        <v>181</v>
      </c>
      <c r="F72" s="156"/>
      <c r="G72" s="156"/>
      <c r="H72" s="157"/>
      <c r="I72" s="7"/>
      <c r="J72" s="7"/>
      <c r="K72" s="7">
        <v>70404</v>
      </c>
      <c r="L72" s="5"/>
      <c r="M72" s="9"/>
      <c r="N72" s="7"/>
      <c r="O72" s="19"/>
      <c r="Q72" s="107"/>
      <c r="R72" s="107"/>
      <c r="S72" s="107"/>
      <c r="T72" s="107"/>
      <c r="U72" s="107"/>
    </row>
    <row r="73" spans="1:21" x14ac:dyDescent="0.2">
      <c r="A73" s="107"/>
      <c r="B73" s="107"/>
      <c r="C73" s="107"/>
      <c r="D73" s="18">
        <f t="shared" si="4"/>
        <v>2.5499999999999905</v>
      </c>
      <c r="E73" s="138" t="s">
        <v>146</v>
      </c>
      <c r="F73" s="138"/>
      <c r="G73" s="138"/>
      <c r="H73" s="138"/>
      <c r="I73" s="7">
        <v>0</v>
      </c>
      <c r="J73" s="7"/>
      <c r="K73" s="7"/>
      <c r="L73" s="5"/>
      <c r="M73" s="9"/>
      <c r="N73" s="7"/>
      <c r="O73" s="19"/>
      <c r="Q73" s="107"/>
      <c r="R73" s="107"/>
      <c r="S73" s="107"/>
      <c r="T73" s="107"/>
      <c r="U73" s="107"/>
    </row>
    <row r="74" spans="1:21" x14ac:dyDescent="0.2">
      <c r="A74" s="107"/>
      <c r="B74" s="107"/>
      <c r="C74" s="107"/>
      <c r="D74" s="18">
        <f t="shared" si="4"/>
        <v>2.5599999999999903</v>
      </c>
      <c r="E74" s="138" t="s">
        <v>101</v>
      </c>
      <c r="F74" s="138"/>
      <c r="G74" s="138"/>
      <c r="H74" s="138"/>
      <c r="I74" s="7"/>
      <c r="J74" s="7"/>
      <c r="K74" s="7"/>
      <c r="L74" s="5"/>
      <c r="M74" s="9"/>
      <c r="N74" s="7"/>
      <c r="O74" s="19"/>
      <c r="Q74" s="107"/>
      <c r="R74" s="107"/>
      <c r="S74" s="107"/>
      <c r="T74" s="107"/>
      <c r="U74" s="107"/>
    </row>
    <row r="75" spans="1:21" x14ac:dyDescent="0.2">
      <c r="A75" s="107"/>
      <c r="B75" s="107"/>
      <c r="C75" s="107"/>
      <c r="D75" s="18">
        <f t="shared" si="4"/>
        <v>2.5699999999999901</v>
      </c>
      <c r="E75" s="138" t="s">
        <v>102</v>
      </c>
      <c r="F75" s="138"/>
      <c r="G75" s="138"/>
      <c r="H75" s="138"/>
      <c r="I75" s="7">
        <v>3250</v>
      </c>
      <c r="J75" s="7"/>
      <c r="K75" s="7"/>
      <c r="L75" s="5"/>
      <c r="M75" s="9"/>
      <c r="N75" s="7"/>
      <c r="O75" s="19"/>
      <c r="Q75" s="107"/>
      <c r="R75" s="107"/>
      <c r="S75" s="107"/>
      <c r="T75" s="107"/>
      <c r="U75" s="107"/>
    </row>
    <row r="76" spans="1:21" x14ac:dyDescent="0.2">
      <c r="A76" s="107"/>
      <c r="B76" s="107"/>
      <c r="C76" s="107"/>
      <c r="D76" s="18">
        <f t="shared" si="4"/>
        <v>2.5799999999999899</v>
      </c>
      <c r="E76" s="138" t="s">
        <v>104</v>
      </c>
      <c r="F76" s="138"/>
      <c r="G76" s="138"/>
      <c r="H76" s="138"/>
      <c r="I76" s="7">
        <v>13750</v>
      </c>
      <c r="J76" s="7"/>
      <c r="K76" s="7"/>
      <c r="L76" s="5"/>
      <c r="M76" s="9"/>
      <c r="N76" s="7"/>
      <c r="O76" s="19"/>
      <c r="Q76" s="107"/>
      <c r="R76" s="107"/>
      <c r="S76" s="107"/>
      <c r="T76" s="107"/>
      <c r="U76" s="107"/>
    </row>
    <row r="77" spans="1:21" x14ac:dyDescent="0.2">
      <c r="A77" s="107"/>
      <c r="B77" s="107"/>
      <c r="C77" s="107"/>
      <c r="D77" s="18">
        <f t="shared" si="4"/>
        <v>2.5899999999999896</v>
      </c>
      <c r="E77" s="138" t="s">
        <v>103</v>
      </c>
      <c r="F77" s="138"/>
      <c r="G77" s="138"/>
      <c r="H77" s="138"/>
      <c r="I77" s="7">
        <v>7875</v>
      </c>
      <c r="J77" s="7"/>
      <c r="K77" s="7"/>
      <c r="L77" s="5"/>
      <c r="M77" s="9"/>
      <c r="N77" s="7"/>
      <c r="O77" s="19"/>
      <c r="Q77" s="107"/>
      <c r="R77" s="107"/>
      <c r="S77" s="107"/>
      <c r="T77" s="107"/>
      <c r="U77" s="107"/>
    </row>
    <row r="78" spans="1:21" x14ac:dyDescent="0.2">
      <c r="A78" s="107"/>
      <c r="B78" s="107"/>
      <c r="C78" s="107"/>
      <c r="D78" s="18">
        <f t="shared" si="4"/>
        <v>2.5999999999999894</v>
      </c>
      <c r="E78" s="138" t="s">
        <v>86</v>
      </c>
      <c r="F78" s="138"/>
      <c r="G78" s="138"/>
      <c r="H78" s="138"/>
      <c r="I78" s="7">
        <v>4000</v>
      </c>
      <c r="J78" s="7">
        <v>1640</v>
      </c>
      <c r="K78" s="7">
        <v>2040</v>
      </c>
      <c r="L78" s="5"/>
      <c r="M78" s="9">
        <f>K78/I78*100</f>
        <v>51</v>
      </c>
      <c r="N78" s="7">
        <f>K78/J78*100</f>
        <v>124.39024390243902</v>
      </c>
      <c r="O78" s="19"/>
      <c r="Q78" s="107"/>
      <c r="R78" s="107"/>
      <c r="S78" s="107"/>
      <c r="T78" s="107"/>
      <c r="U78" s="107"/>
    </row>
    <row r="79" spans="1:21" x14ac:dyDescent="0.2">
      <c r="A79" s="107"/>
      <c r="B79" s="107"/>
      <c r="C79" s="107"/>
      <c r="D79" s="18">
        <f t="shared" si="4"/>
        <v>2.6099999999999892</v>
      </c>
      <c r="E79" s="163" t="s">
        <v>180</v>
      </c>
      <c r="F79" s="156"/>
      <c r="G79" s="156"/>
      <c r="H79" s="157"/>
      <c r="I79" s="7">
        <v>0</v>
      </c>
      <c r="J79" s="7"/>
      <c r="K79" s="7"/>
      <c r="L79" s="5"/>
      <c r="M79" s="9"/>
      <c r="N79" s="7"/>
      <c r="O79" s="19"/>
      <c r="Q79" s="107"/>
      <c r="R79" s="107"/>
      <c r="S79" s="107"/>
      <c r="T79" s="107"/>
      <c r="U79" s="107"/>
    </row>
    <row r="80" spans="1:21" x14ac:dyDescent="0.2">
      <c r="A80" s="107"/>
      <c r="B80" s="107"/>
      <c r="C80" s="107"/>
      <c r="D80" s="18">
        <f t="shared" si="4"/>
        <v>2.619999999999989</v>
      </c>
      <c r="E80" s="191" t="s">
        <v>90</v>
      </c>
      <c r="F80" s="191"/>
      <c r="G80" s="191"/>
      <c r="H80" s="191"/>
      <c r="I80" s="64"/>
      <c r="J80" s="7"/>
      <c r="K80" s="7"/>
      <c r="L80" s="5"/>
      <c r="M80" s="9"/>
      <c r="N80" s="7"/>
      <c r="O80" s="19"/>
      <c r="Q80" s="107"/>
      <c r="R80" s="107"/>
      <c r="S80" s="107"/>
      <c r="T80" s="107"/>
      <c r="U80" s="107"/>
    </row>
    <row r="81" spans="1:21" x14ac:dyDescent="0.2">
      <c r="A81" s="107"/>
      <c r="B81" s="107"/>
      <c r="C81" s="107"/>
      <c r="D81" s="18">
        <f t="shared" si="4"/>
        <v>2.6299999999999888</v>
      </c>
      <c r="E81" s="138" t="s">
        <v>152</v>
      </c>
      <c r="F81" s="138"/>
      <c r="G81" s="138"/>
      <c r="H81" s="138"/>
      <c r="I81" s="7">
        <v>25000</v>
      </c>
      <c r="J81" s="7"/>
      <c r="K81" s="7">
        <v>15900</v>
      </c>
      <c r="L81" s="5"/>
      <c r="M81" s="9">
        <f>K81/I81*100</f>
        <v>63.6</v>
      </c>
      <c r="N81" s="7"/>
      <c r="O81" s="19"/>
      <c r="Q81" s="107"/>
      <c r="R81" s="107"/>
      <c r="S81" s="107"/>
      <c r="T81" s="107"/>
      <c r="U81" s="107"/>
    </row>
    <row r="82" spans="1:21" x14ac:dyDescent="0.2">
      <c r="A82" s="107"/>
      <c r="B82" s="107"/>
      <c r="C82" s="107"/>
      <c r="D82" s="18">
        <f t="shared" si="4"/>
        <v>2.6399999999999886</v>
      </c>
      <c r="E82" s="138" t="s">
        <v>8</v>
      </c>
      <c r="F82" s="138"/>
      <c r="G82" s="138"/>
      <c r="H82" s="138"/>
      <c r="I82" s="7">
        <v>336662</v>
      </c>
      <c r="J82" s="7">
        <v>311456</v>
      </c>
      <c r="K82" s="7">
        <v>238678</v>
      </c>
      <c r="L82" s="5"/>
      <c r="M82" s="9">
        <f>K82/I82*100</f>
        <v>70.895438154588291</v>
      </c>
      <c r="N82" s="7">
        <f>K82/J82*100</f>
        <v>76.632975444364533</v>
      </c>
      <c r="O82" s="19"/>
      <c r="Q82" s="107"/>
      <c r="R82" s="107"/>
      <c r="S82" s="107"/>
      <c r="T82" s="107"/>
      <c r="U82" s="107"/>
    </row>
    <row r="83" spans="1:21" x14ac:dyDescent="0.2">
      <c r="A83" s="107"/>
      <c r="B83" s="107"/>
      <c r="C83" s="107"/>
      <c r="D83" s="18">
        <f t="shared" si="4"/>
        <v>2.6499999999999884</v>
      </c>
      <c r="E83" s="138" t="s">
        <v>11</v>
      </c>
      <c r="F83" s="138"/>
      <c r="G83" s="138"/>
      <c r="H83" s="138"/>
      <c r="I83" s="7"/>
      <c r="J83" s="7"/>
      <c r="K83" s="7"/>
      <c r="L83" s="5"/>
      <c r="M83" s="9"/>
      <c r="N83" s="7"/>
      <c r="O83" s="19"/>
      <c r="Q83" s="107"/>
      <c r="R83" s="107"/>
      <c r="S83" s="107"/>
      <c r="T83" s="107"/>
      <c r="U83" s="107"/>
    </row>
    <row r="84" spans="1:21" x14ac:dyDescent="0.2">
      <c r="A84" s="107"/>
      <c r="B84" s="107"/>
      <c r="C84" s="107"/>
      <c r="D84" s="18">
        <f t="shared" si="4"/>
        <v>2.6599999999999882</v>
      </c>
      <c r="E84" s="138" t="s">
        <v>5</v>
      </c>
      <c r="F84" s="138"/>
      <c r="G84" s="138"/>
      <c r="H84" s="138"/>
      <c r="I84" s="7">
        <v>15000</v>
      </c>
      <c r="J84" s="7">
        <v>11700</v>
      </c>
      <c r="K84" s="7">
        <v>9400</v>
      </c>
      <c r="L84" s="5"/>
      <c r="M84" s="9">
        <f t="shared" ref="M84:M104" si="5">K84/I84*100</f>
        <v>62.666666666666671</v>
      </c>
      <c r="N84" s="7">
        <f>K84/J84*100</f>
        <v>80.341880341880341</v>
      </c>
      <c r="O84" s="19"/>
      <c r="Q84" s="107"/>
      <c r="R84" s="107"/>
      <c r="S84" s="107"/>
      <c r="T84" s="107"/>
      <c r="U84" s="107"/>
    </row>
    <row r="85" spans="1:21" x14ac:dyDescent="0.2">
      <c r="A85" s="107"/>
      <c r="B85" s="107"/>
      <c r="C85" s="107"/>
      <c r="D85" s="18">
        <f t="shared" si="4"/>
        <v>2.6699999999999879</v>
      </c>
      <c r="E85" s="138" t="s">
        <v>10</v>
      </c>
      <c r="F85" s="138"/>
      <c r="G85" s="138"/>
      <c r="H85" s="138"/>
      <c r="I85" s="7">
        <v>11250</v>
      </c>
      <c r="J85" s="7">
        <v>4780</v>
      </c>
      <c r="K85" s="7">
        <v>6000</v>
      </c>
      <c r="L85" s="5"/>
      <c r="M85" s="9">
        <f t="shared" si="5"/>
        <v>53.333333333333336</v>
      </c>
      <c r="N85" s="7">
        <f>K85/J85*100</f>
        <v>125.52301255230125</v>
      </c>
      <c r="O85" s="19"/>
      <c r="Q85" s="107"/>
      <c r="R85" s="107"/>
      <c r="S85" s="107"/>
      <c r="T85" s="107"/>
      <c r="U85" s="107"/>
    </row>
    <row r="86" spans="1:21" x14ac:dyDescent="0.2">
      <c r="A86" s="107"/>
      <c r="B86" s="107"/>
      <c r="C86" s="107"/>
      <c r="D86" s="18">
        <f t="shared" si="4"/>
        <v>2.6799999999999877</v>
      </c>
      <c r="E86" s="138" t="s">
        <v>127</v>
      </c>
      <c r="F86" s="138"/>
      <c r="G86" s="138"/>
      <c r="H86" s="138"/>
      <c r="I86" s="7"/>
      <c r="J86" s="7"/>
      <c r="K86" s="7"/>
      <c r="L86" s="5"/>
      <c r="M86" s="9"/>
      <c r="N86" s="7"/>
      <c r="O86" s="19"/>
      <c r="Q86" s="107"/>
      <c r="R86" s="107"/>
      <c r="S86" s="107"/>
      <c r="T86" s="107"/>
      <c r="U86" s="107"/>
    </row>
    <row r="87" spans="1:21" x14ac:dyDescent="0.2">
      <c r="A87" s="107"/>
      <c r="B87" s="107"/>
      <c r="C87" s="107"/>
      <c r="D87" s="18">
        <f t="shared" si="4"/>
        <v>2.6899999999999875</v>
      </c>
      <c r="E87" s="138" t="s">
        <v>74</v>
      </c>
      <c r="F87" s="138"/>
      <c r="G87" s="138"/>
      <c r="H87" s="138"/>
      <c r="I87" s="7">
        <v>7500</v>
      </c>
      <c r="J87" s="7">
        <v>5470</v>
      </c>
      <c r="K87" s="7">
        <v>8875</v>
      </c>
      <c r="L87" s="5"/>
      <c r="M87" s="9">
        <f t="shared" si="5"/>
        <v>118.33333333333333</v>
      </c>
      <c r="N87" s="7">
        <f>K87/J87*100</f>
        <v>162.24862888482633</v>
      </c>
      <c r="O87" s="19"/>
      <c r="Q87" s="107"/>
      <c r="R87" s="107"/>
      <c r="S87" s="107"/>
      <c r="T87" s="107"/>
      <c r="U87" s="107"/>
    </row>
    <row r="88" spans="1:21" x14ac:dyDescent="0.2">
      <c r="A88" s="107"/>
      <c r="B88" s="107"/>
      <c r="C88" s="107"/>
      <c r="D88" s="18">
        <f t="shared" si="4"/>
        <v>2.6999999999999873</v>
      </c>
      <c r="E88" s="138" t="s">
        <v>75</v>
      </c>
      <c r="F88" s="138"/>
      <c r="G88" s="138"/>
      <c r="H88" s="138"/>
      <c r="I88" s="7">
        <v>11250</v>
      </c>
      <c r="J88" s="7">
        <v>8470</v>
      </c>
      <c r="K88" s="7">
        <v>8599</v>
      </c>
      <c r="L88" s="5"/>
      <c r="M88" s="9">
        <f t="shared" si="5"/>
        <v>76.435555555555553</v>
      </c>
      <c r="N88" s="7">
        <f>K88/J88*100</f>
        <v>101.52302243211334</v>
      </c>
      <c r="O88" s="19"/>
      <c r="Q88" s="107"/>
      <c r="R88" s="107"/>
      <c r="S88" s="107"/>
      <c r="T88" s="107"/>
      <c r="U88" s="107"/>
    </row>
    <row r="89" spans="1:21" x14ac:dyDescent="0.2">
      <c r="A89" s="107"/>
      <c r="B89" s="107"/>
      <c r="C89" s="107"/>
      <c r="D89" s="18">
        <f t="shared" si="4"/>
        <v>2.7099999999999871</v>
      </c>
      <c r="E89" s="138" t="s">
        <v>105</v>
      </c>
      <c r="F89" s="138"/>
      <c r="G89" s="138"/>
      <c r="H89" s="138"/>
      <c r="I89" s="7"/>
      <c r="J89" s="7">
        <v>570</v>
      </c>
      <c r="K89" s="7"/>
      <c r="L89" s="5"/>
      <c r="M89" s="9"/>
      <c r="N89" s="7"/>
      <c r="O89" s="19"/>
      <c r="Q89" s="107"/>
      <c r="R89" s="107"/>
      <c r="S89" s="107"/>
      <c r="T89" s="107"/>
      <c r="U89" s="107"/>
    </row>
    <row r="90" spans="1:21" x14ac:dyDescent="0.2">
      <c r="A90" s="107"/>
      <c r="B90" s="107"/>
      <c r="C90" s="107"/>
      <c r="D90" s="18">
        <f t="shared" si="4"/>
        <v>2.7199999999999869</v>
      </c>
      <c r="E90" s="138" t="s">
        <v>37</v>
      </c>
      <c r="F90" s="138"/>
      <c r="G90" s="138"/>
      <c r="H90" s="138"/>
      <c r="I90" s="7">
        <v>15000</v>
      </c>
      <c r="J90" s="7">
        <v>2175</v>
      </c>
      <c r="K90" s="7">
        <v>5531</v>
      </c>
      <c r="L90" s="5"/>
      <c r="M90" s="9">
        <f t="shared" si="5"/>
        <v>36.873333333333335</v>
      </c>
      <c r="N90" s="7">
        <f>K90/J90*100</f>
        <v>254.29885057471267</v>
      </c>
      <c r="O90" s="19"/>
      <c r="Q90" s="107"/>
      <c r="R90" s="107"/>
      <c r="S90" s="107"/>
      <c r="T90" s="107"/>
      <c r="U90" s="107"/>
    </row>
    <row r="91" spans="1:21" x14ac:dyDescent="0.2">
      <c r="A91" s="107"/>
      <c r="B91" s="107"/>
      <c r="C91" s="107"/>
      <c r="D91" s="18">
        <f t="shared" si="4"/>
        <v>2.7299999999999867</v>
      </c>
      <c r="E91" s="138" t="s">
        <v>6</v>
      </c>
      <c r="F91" s="138"/>
      <c r="G91" s="138"/>
      <c r="H91" s="138"/>
      <c r="I91" s="7">
        <v>7500</v>
      </c>
      <c r="J91" s="7"/>
      <c r="K91" s="7"/>
      <c r="L91" s="5"/>
      <c r="M91" s="9"/>
      <c r="N91" s="7"/>
      <c r="O91" s="19"/>
      <c r="Q91" s="107"/>
      <c r="R91" s="107"/>
      <c r="S91" s="107"/>
      <c r="T91" s="107"/>
      <c r="U91" s="107"/>
    </row>
    <row r="92" spans="1:21" x14ac:dyDescent="0.2">
      <c r="A92" s="107"/>
      <c r="B92" s="107"/>
      <c r="C92" s="107"/>
      <c r="D92" s="18">
        <f t="shared" si="4"/>
        <v>2.7399999999999864</v>
      </c>
      <c r="E92" s="138" t="s">
        <v>12</v>
      </c>
      <c r="F92" s="138"/>
      <c r="G92" s="138"/>
      <c r="H92" s="138"/>
      <c r="I92" s="7"/>
      <c r="J92" s="7"/>
      <c r="K92" s="7"/>
      <c r="L92" s="5"/>
      <c r="M92" s="9"/>
      <c r="N92" s="7"/>
      <c r="O92" s="19"/>
      <c r="Q92" s="107"/>
      <c r="R92" s="107"/>
      <c r="S92" s="107"/>
      <c r="T92" s="107"/>
      <c r="U92" s="107"/>
    </row>
    <row r="93" spans="1:21" x14ac:dyDescent="0.2">
      <c r="A93" s="107"/>
      <c r="B93" s="107"/>
      <c r="C93" s="107"/>
      <c r="D93" s="18">
        <f t="shared" si="4"/>
        <v>2.7499999999999862</v>
      </c>
      <c r="E93" s="138" t="s">
        <v>13</v>
      </c>
      <c r="F93" s="138"/>
      <c r="G93" s="138"/>
      <c r="H93" s="138"/>
      <c r="I93" s="7">
        <v>25000</v>
      </c>
      <c r="J93" s="7"/>
      <c r="K93" s="7">
        <v>8000</v>
      </c>
      <c r="L93" s="5"/>
      <c r="M93" s="9">
        <f t="shared" si="5"/>
        <v>32</v>
      </c>
      <c r="N93" s="7"/>
      <c r="O93" s="19"/>
      <c r="Q93" s="107"/>
      <c r="R93" s="107"/>
      <c r="S93" s="107"/>
      <c r="T93" s="107"/>
      <c r="U93" s="107"/>
    </row>
    <row r="94" spans="1:21" x14ac:dyDescent="0.2">
      <c r="A94" s="107"/>
      <c r="B94" s="107"/>
      <c r="C94" s="107"/>
      <c r="D94" s="18">
        <f t="shared" ref="D94:D105" si="6">D93+0.01</f>
        <v>2.759999999999986</v>
      </c>
      <c r="E94" s="190" t="s">
        <v>80</v>
      </c>
      <c r="F94" s="190"/>
      <c r="G94" s="190"/>
      <c r="H94" s="190"/>
      <c r="I94" s="67"/>
      <c r="J94" s="7"/>
      <c r="K94" s="7"/>
      <c r="L94" s="5"/>
      <c r="M94" s="9"/>
      <c r="N94" s="7"/>
      <c r="O94" s="19"/>
      <c r="Q94" s="107"/>
      <c r="R94" s="107"/>
      <c r="S94" s="107"/>
      <c r="T94" s="107"/>
      <c r="U94" s="107"/>
    </row>
    <row r="95" spans="1:21" x14ac:dyDescent="0.2">
      <c r="A95" s="107"/>
      <c r="B95" s="107"/>
      <c r="C95" s="107"/>
      <c r="D95" s="18">
        <f t="shared" si="6"/>
        <v>2.7699999999999858</v>
      </c>
      <c r="E95" s="212" t="s">
        <v>128</v>
      </c>
      <c r="F95" s="213"/>
      <c r="G95" s="213"/>
      <c r="H95" s="214"/>
      <c r="I95" s="67"/>
      <c r="J95" s="7"/>
      <c r="K95" s="7"/>
      <c r="L95" s="5"/>
      <c r="M95" s="9"/>
      <c r="N95" s="7"/>
      <c r="O95" s="19"/>
      <c r="Q95" s="107"/>
      <c r="R95" s="107"/>
      <c r="S95" s="107"/>
      <c r="T95" s="107"/>
      <c r="U95" s="107"/>
    </row>
    <row r="96" spans="1:21" x14ac:dyDescent="0.2">
      <c r="A96" s="107"/>
      <c r="B96" s="107"/>
      <c r="C96" s="107"/>
      <c r="D96" s="18">
        <f t="shared" si="6"/>
        <v>2.7799999999999856</v>
      </c>
      <c r="E96" s="212" t="s">
        <v>129</v>
      </c>
      <c r="F96" s="213"/>
      <c r="G96" s="213"/>
      <c r="H96" s="214"/>
      <c r="I96" s="67"/>
      <c r="J96" s="7"/>
      <c r="K96" s="7">
        <v>687</v>
      </c>
      <c r="L96" s="5"/>
      <c r="M96" s="9"/>
      <c r="N96" s="7"/>
      <c r="O96" s="19"/>
      <c r="Q96" s="107"/>
      <c r="R96" s="107"/>
      <c r="S96" s="107"/>
      <c r="T96" s="107"/>
      <c r="U96" s="107"/>
    </row>
    <row r="97" spans="1:21" x14ac:dyDescent="0.2">
      <c r="A97" s="107"/>
      <c r="B97" s="107"/>
      <c r="C97" s="107"/>
      <c r="D97" s="18">
        <f t="shared" si="6"/>
        <v>2.7899999999999854</v>
      </c>
      <c r="E97" s="138" t="s">
        <v>7</v>
      </c>
      <c r="F97" s="138"/>
      <c r="G97" s="138"/>
      <c r="H97" s="138"/>
      <c r="I97" s="7">
        <v>50000</v>
      </c>
      <c r="J97" s="7"/>
      <c r="K97" s="7">
        <v>3350</v>
      </c>
      <c r="L97" s="5"/>
      <c r="M97" s="9">
        <f t="shared" si="5"/>
        <v>6.7</v>
      </c>
      <c r="N97" s="7"/>
      <c r="O97" s="19"/>
      <c r="Q97" s="107"/>
      <c r="R97" s="107"/>
      <c r="S97" s="107"/>
      <c r="T97" s="107"/>
      <c r="U97" s="107"/>
    </row>
    <row r="98" spans="1:21" x14ac:dyDescent="0.2">
      <c r="A98" s="107"/>
      <c r="B98" s="107"/>
      <c r="C98" s="107"/>
      <c r="D98" s="18">
        <f t="shared" si="6"/>
        <v>2.7999999999999852</v>
      </c>
      <c r="E98" s="138" t="s">
        <v>76</v>
      </c>
      <c r="F98" s="138"/>
      <c r="G98" s="138"/>
      <c r="H98" s="138"/>
      <c r="I98" s="7">
        <v>12750</v>
      </c>
      <c r="J98" s="7">
        <v>24572</v>
      </c>
      <c r="K98" s="7">
        <v>21990</v>
      </c>
      <c r="L98" s="5"/>
      <c r="M98" s="9">
        <f t="shared" si="5"/>
        <v>172.47058823529412</v>
      </c>
      <c r="N98" s="7">
        <f>K98/J98*100</f>
        <v>89.492104834771283</v>
      </c>
      <c r="O98" s="19"/>
      <c r="P98" s="10">
        <v>2</v>
      </c>
      <c r="Q98" s="107"/>
      <c r="R98" s="107"/>
      <c r="S98" s="107"/>
      <c r="T98" s="107"/>
      <c r="U98" s="107"/>
    </row>
    <row r="99" spans="1:21" x14ac:dyDescent="0.2">
      <c r="A99" s="107"/>
      <c r="B99" s="107"/>
      <c r="C99" s="107"/>
      <c r="D99" s="18">
        <f t="shared" si="6"/>
        <v>2.809999999999985</v>
      </c>
      <c r="E99" s="138" t="s">
        <v>106</v>
      </c>
      <c r="F99" s="138"/>
      <c r="G99" s="138"/>
      <c r="H99" s="138"/>
      <c r="I99" s="7">
        <v>100000</v>
      </c>
      <c r="J99" s="7">
        <v>4200</v>
      </c>
      <c r="K99" s="7">
        <v>56212</v>
      </c>
      <c r="L99" s="5"/>
      <c r="M99" s="9">
        <f t="shared" si="5"/>
        <v>56.211999999999996</v>
      </c>
      <c r="N99" s="7">
        <f>K99/J99*100</f>
        <v>1338.3809523809523</v>
      </c>
      <c r="O99" s="19" t="s">
        <v>85</v>
      </c>
      <c r="Q99" s="107"/>
      <c r="R99" s="107"/>
      <c r="S99" s="107"/>
      <c r="T99" s="107"/>
      <c r="U99" s="107"/>
    </row>
    <row r="100" spans="1:21" x14ac:dyDescent="0.2">
      <c r="A100" s="107"/>
      <c r="B100" s="107"/>
      <c r="C100" s="107"/>
      <c r="D100" s="18">
        <f t="shared" si="6"/>
        <v>2.8199999999999847</v>
      </c>
      <c r="E100" s="163" t="s">
        <v>132</v>
      </c>
      <c r="F100" s="156"/>
      <c r="G100" s="156"/>
      <c r="H100" s="157"/>
      <c r="I100" s="7"/>
      <c r="J100" s="7"/>
      <c r="K100" s="7"/>
      <c r="L100" s="5"/>
      <c r="M100" s="9"/>
      <c r="N100" s="7"/>
      <c r="O100" s="19"/>
      <c r="Q100" s="107"/>
      <c r="R100" s="107"/>
      <c r="S100" s="107"/>
      <c r="T100" s="107"/>
      <c r="U100" s="107"/>
    </row>
    <row r="101" spans="1:21" x14ac:dyDescent="0.2">
      <c r="A101" s="107"/>
      <c r="B101" s="107"/>
      <c r="C101" s="107"/>
      <c r="D101" s="18">
        <f t="shared" si="6"/>
        <v>2.8299999999999845</v>
      </c>
      <c r="E101" s="163" t="s">
        <v>153</v>
      </c>
      <c r="F101" s="156"/>
      <c r="G101" s="156"/>
      <c r="H101" s="157"/>
      <c r="I101" s="7"/>
      <c r="J101" s="7"/>
      <c r="K101" s="7"/>
      <c r="L101" s="5"/>
      <c r="M101" s="9"/>
      <c r="N101" s="7"/>
      <c r="O101" s="19"/>
      <c r="Q101" s="107"/>
      <c r="R101" s="107"/>
      <c r="S101" s="107"/>
      <c r="T101" s="107"/>
      <c r="U101" s="107"/>
    </row>
    <row r="102" spans="1:21" x14ac:dyDescent="0.2">
      <c r="A102" s="107"/>
      <c r="B102" s="107"/>
      <c r="C102" s="107"/>
      <c r="D102" s="18">
        <f t="shared" si="6"/>
        <v>2.8399999999999843</v>
      </c>
      <c r="E102" s="163" t="s">
        <v>154</v>
      </c>
      <c r="F102" s="156"/>
      <c r="G102" s="156"/>
      <c r="H102" s="157"/>
      <c r="I102" s="7"/>
      <c r="J102" s="7"/>
      <c r="K102" s="7"/>
      <c r="L102" s="7"/>
      <c r="M102" s="9"/>
      <c r="N102" s="7"/>
      <c r="O102" s="19"/>
      <c r="Q102" s="107"/>
      <c r="R102" s="107"/>
      <c r="S102" s="107"/>
      <c r="T102" s="107"/>
      <c r="U102" s="107"/>
    </row>
    <row r="103" spans="1:21" x14ac:dyDescent="0.2">
      <c r="A103" s="107"/>
      <c r="B103" s="107"/>
      <c r="C103" s="107"/>
      <c r="D103" s="18">
        <f t="shared" si="6"/>
        <v>2.8499999999999841</v>
      </c>
      <c r="E103" s="138" t="s">
        <v>123</v>
      </c>
      <c r="F103" s="138"/>
      <c r="G103" s="138"/>
      <c r="H103" s="138"/>
      <c r="I103" s="7">
        <v>15000</v>
      </c>
      <c r="J103" s="7"/>
      <c r="K103" s="7">
        <v>40289</v>
      </c>
      <c r="L103" s="7"/>
      <c r="M103" s="9">
        <f t="shared" si="5"/>
        <v>268.59333333333331</v>
      </c>
      <c r="N103" s="7"/>
      <c r="O103" s="19" t="s">
        <v>85</v>
      </c>
      <c r="Q103" s="107"/>
      <c r="R103" s="107"/>
      <c r="S103" s="107"/>
      <c r="T103" s="107"/>
      <c r="U103" s="107"/>
    </row>
    <row r="104" spans="1:21" x14ac:dyDescent="0.2">
      <c r="A104" s="107"/>
      <c r="B104" s="107"/>
      <c r="C104" s="107"/>
      <c r="D104" s="18">
        <f t="shared" si="6"/>
        <v>2.8599999999999839</v>
      </c>
      <c r="E104" s="138" t="s">
        <v>77</v>
      </c>
      <c r="F104" s="138"/>
      <c r="G104" s="138"/>
      <c r="H104" s="138"/>
      <c r="I104" s="7">
        <v>5000</v>
      </c>
      <c r="J104" s="7"/>
      <c r="K104" s="7">
        <v>35</v>
      </c>
      <c r="L104" s="5"/>
      <c r="M104" s="9">
        <f t="shared" si="5"/>
        <v>0.70000000000000007</v>
      </c>
      <c r="N104" s="7"/>
      <c r="O104" s="19"/>
      <c r="Q104" s="107"/>
      <c r="R104" s="107"/>
      <c r="S104" s="107"/>
      <c r="T104" s="107"/>
      <c r="U104" s="107"/>
    </row>
    <row r="105" spans="1:21" ht="12" thickBot="1" x14ac:dyDescent="0.25">
      <c r="A105" s="107"/>
      <c r="B105" s="107"/>
      <c r="C105" s="107"/>
      <c r="D105" s="18">
        <f t="shared" si="6"/>
        <v>2.8699999999999837</v>
      </c>
      <c r="E105" s="138" t="s">
        <v>78</v>
      </c>
      <c r="F105" s="138"/>
      <c r="G105" s="138"/>
      <c r="H105" s="138"/>
      <c r="I105" s="7">
        <v>1250</v>
      </c>
      <c r="J105" s="7"/>
      <c r="K105" s="7"/>
      <c r="L105" s="5"/>
      <c r="M105" s="42"/>
      <c r="N105" s="40"/>
      <c r="O105" s="19"/>
      <c r="Q105" s="107"/>
      <c r="R105" s="107"/>
      <c r="S105" s="107"/>
      <c r="T105" s="107"/>
      <c r="U105" s="107"/>
    </row>
    <row r="106" spans="1:21" ht="17.25" customHeight="1" x14ac:dyDescent="0.2">
      <c r="A106" s="107"/>
      <c r="B106" s="107"/>
      <c r="C106" s="107"/>
      <c r="D106" s="103"/>
      <c r="E106" s="186" t="s">
        <v>60</v>
      </c>
      <c r="F106" s="187"/>
      <c r="G106" s="187"/>
      <c r="H106" s="188"/>
      <c r="I106" s="47">
        <f>I107</f>
        <v>0</v>
      </c>
      <c r="J106" s="47">
        <f>J107</f>
        <v>0</v>
      </c>
      <c r="K106" s="47">
        <f>K107</f>
        <v>0</v>
      </c>
      <c r="L106" s="46"/>
      <c r="M106" s="59"/>
      <c r="N106" s="36"/>
      <c r="O106" s="48"/>
      <c r="Q106" s="107"/>
      <c r="R106" s="107"/>
      <c r="S106" s="107"/>
      <c r="T106" s="107"/>
      <c r="U106" s="107"/>
    </row>
    <row r="107" spans="1:21" ht="12" thickBot="1" x14ac:dyDescent="0.25">
      <c r="A107" s="107"/>
      <c r="B107" s="107"/>
      <c r="C107" s="107"/>
      <c r="D107" s="84">
        <v>2.88</v>
      </c>
      <c r="E107" s="189" t="s">
        <v>14</v>
      </c>
      <c r="F107" s="189"/>
      <c r="G107" s="189"/>
      <c r="H107" s="189"/>
      <c r="I107" s="51"/>
      <c r="J107" s="51"/>
      <c r="K107" s="51"/>
      <c r="L107" s="52"/>
      <c r="M107" s="123"/>
      <c r="N107" s="44"/>
      <c r="O107" s="53"/>
      <c r="Q107" s="107"/>
      <c r="R107" s="107"/>
      <c r="S107" s="107"/>
      <c r="T107" s="107"/>
      <c r="U107" s="107"/>
    </row>
    <row r="108" spans="1:21" ht="17.25" customHeight="1" x14ac:dyDescent="0.2">
      <c r="A108" s="107"/>
      <c r="B108" s="107"/>
      <c r="C108" s="107"/>
      <c r="D108" s="103"/>
      <c r="E108" s="185" t="s">
        <v>202</v>
      </c>
      <c r="F108" s="185"/>
      <c r="G108" s="185"/>
      <c r="H108" s="185"/>
      <c r="I108" s="124"/>
      <c r="J108" s="124"/>
      <c r="K108" s="124"/>
      <c r="L108" s="46"/>
      <c r="M108" s="47"/>
      <c r="N108" s="124"/>
      <c r="O108" s="48"/>
      <c r="Q108" s="107"/>
      <c r="R108" s="107"/>
      <c r="S108" s="107"/>
      <c r="T108" s="107"/>
      <c r="U108" s="107"/>
    </row>
    <row r="109" spans="1:21" ht="15" customHeight="1" x14ac:dyDescent="0.2">
      <c r="A109" s="107"/>
      <c r="B109" s="107"/>
      <c r="C109" s="107"/>
      <c r="D109" s="125">
        <v>2.89</v>
      </c>
      <c r="E109" s="176" t="s">
        <v>199</v>
      </c>
      <c r="F109" s="177"/>
      <c r="G109" s="177"/>
      <c r="H109" s="178"/>
      <c r="I109" s="36"/>
      <c r="J109" s="36"/>
      <c r="K109" s="36">
        <f>K20</f>
        <v>817551</v>
      </c>
      <c r="L109" s="37"/>
      <c r="M109" s="38"/>
      <c r="N109" s="36"/>
      <c r="O109" s="39"/>
      <c r="Q109" s="107"/>
      <c r="R109" s="107"/>
      <c r="S109" s="107"/>
      <c r="T109" s="107"/>
      <c r="U109" s="107"/>
    </row>
    <row r="110" spans="1:21" ht="15" customHeight="1" x14ac:dyDescent="0.2">
      <c r="A110" s="107"/>
      <c r="B110" s="107"/>
      <c r="C110" s="107"/>
      <c r="D110" s="126">
        <f>D109+0.01</f>
        <v>2.9</v>
      </c>
      <c r="E110" s="179" t="s">
        <v>200</v>
      </c>
      <c r="F110" s="180"/>
      <c r="G110" s="180"/>
      <c r="H110" s="181"/>
      <c r="I110" s="7"/>
      <c r="J110" s="7"/>
      <c r="K110" s="7">
        <f>K3-K109-K112</f>
        <v>3361263</v>
      </c>
      <c r="L110" s="5"/>
      <c r="M110" s="9"/>
      <c r="N110" s="7"/>
      <c r="O110" s="19"/>
      <c r="Q110" s="107"/>
      <c r="R110" s="107"/>
      <c r="S110" s="107"/>
      <c r="T110" s="107"/>
      <c r="U110" s="107"/>
    </row>
    <row r="111" spans="1:21" ht="15" customHeight="1" x14ac:dyDescent="0.2">
      <c r="A111" s="107"/>
      <c r="B111" s="107"/>
      <c r="C111" s="107"/>
      <c r="D111" s="126"/>
      <c r="E111" s="182" t="s">
        <v>207</v>
      </c>
      <c r="F111" s="183"/>
      <c r="G111" s="183"/>
      <c r="H111" s="184"/>
      <c r="I111" s="9"/>
      <c r="J111" s="9"/>
      <c r="K111" s="9">
        <f>SUM(K109:K110)</f>
        <v>4178814</v>
      </c>
      <c r="L111" s="5"/>
      <c r="M111" s="9"/>
      <c r="N111" s="7"/>
      <c r="O111" s="19"/>
      <c r="Q111" s="107"/>
      <c r="R111" s="107"/>
      <c r="S111" s="107"/>
      <c r="T111" s="107"/>
      <c r="U111" s="107"/>
    </row>
    <row r="112" spans="1:21" ht="15" customHeight="1" x14ac:dyDescent="0.2">
      <c r="A112" s="107"/>
      <c r="B112" s="107"/>
      <c r="C112" s="107"/>
      <c r="D112" s="126">
        <f>D110+0.01</f>
        <v>2.9099999999999997</v>
      </c>
      <c r="E112" s="146" t="s">
        <v>198</v>
      </c>
      <c r="F112" s="146"/>
      <c r="G112" s="146"/>
      <c r="H112" s="146"/>
      <c r="I112" s="7"/>
      <c r="J112" s="7"/>
      <c r="K112" s="7">
        <v>1075354</v>
      </c>
      <c r="L112" s="5"/>
      <c r="M112" s="9"/>
      <c r="N112" s="7"/>
      <c r="O112" s="19"/>
      <c r="Q112" s="107"/>
      <c r="R112" s="107"/>
      <c r="S112" s="107"/>
      <c r="T112" s="107"/>
      <c r="U112" s="107"/>
    </row>
    <row r="113" spans="1:21" ht="15" customHeight="1" x14ac:dyDescent="0.2">
      <c r="A113" s="107"/>
      <c r="B113" s="107"/>
      <c r="C113" s="107"/>
      <c r="D113" s="126"/>
      <c r="E113" s="182" t="s">
        <v>208</v>
      </c>
      <c r="F113" s="183"/>
      <c r="G113" s="183"/>
      <c r="H113" s="184"/>
      <c r="I113" s="9"/>
      <c r="J113" s="9"/>
      <c r="K113" s="9">
        <f>SUM(K111:K112)</f>
        <v>5254168</v>
      </c>
      <c r="L113" s="5"/>
      <c r="M113" s="9"/>
      <c r="N113" s="7"/>
      <c r="O113" s="19"/>
      <c r="Q113" s="107"/>
      <c r="R113" s="107"/>
      <c r="S113" s="107"/>
      <c r="T113" s="107"/>
      <c r="U113" s="107"/>
    </row>
    <row r="114" spans="1:21" ht="23.25" customHeight="1" thickBot="1" x14ac:dyDescent="0.25">
      <c r="A114" s="107"/>
      <c r="B114" s="107"/>
      <c r="C114" s="107"/>
      <c r="D114" s="148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50"/>
      <c r="Q114" s="107"/>
      <c r="R114" s="107"/>
      <c r="S114" s="107"/>
      <c r="T114" s="107"/>
      <c r="U114" s="107"/>
    </row>
    <row r="115" spans="1:21" ht="18" customHeight="1" thickBot="1" x14ac:dyDescent="0.25">
      <c r="A115" s="107"/>
      <c r="B115" s="107"/>
      <c r="C115" s="107"/>
      <c r="D115" s="83">
        <v>3</v>
      </c>
      <c r="E115" s="171" t="s">
        <v>203</v>
      </c>
      <c r="F115" s="172"/>
      <c r="G115" s="172"/>
      <c r="H115" s="173"/>
      <c r="I115" s="68"/>
      <c r="J115" s="68">
        <f>J116-J124</f>
        <v>-229833598</v>
      </c>
      <c r="K115" s="68">
        <f>K116-K124</f>
        <v>-188469410</v>
      </c>
      <c r="L115" s="68"/>
      <c r="M115" s="69"/>
      <c r="N115" s="68">
        <f t="shared" ref="N115:N127" si="7">K115/J115*100</f>
        <v>82.002549514105411</v>
      </c>
      <c r="O115" s="70" t="s">
        <v>48</v>
      </c>
      <c r="Q115" s="107"/>
      <c r="R115" s="107"/>
      <c r="S115" s="107"/>
      <c r="T115" s="107"/>
      <c r="U115" s="107"/>
    </row>
    <row r="116" spans="1:21" ht="15" customHeight="1" x14ac:dyDescent="0.2">
      <c r="A116" s="107"/>
      <c r="B116" s="107"/>
      <c r="C116" s="107"/>
      <c r="D116" s="62">
        <v>3.1</v>
      </c>
      <c r="E116" s="174" t="s">
        <v>16</v>
      </c>
      <c r="F116" s="174"/>
      <c r="G116" s="174"/>
      <c r="H116" s="174"/>
      <c r="I116" s="59">
        <f>SUM(I117:I123)</f>
        <v>2415500</v>
      </c>
      <c r="J116" s="59">
        <f>SUM(J117:J123)</f>
        <v>2413904</v>
      </c>
      <c r="K116" s="59">
        <f>SUM(K117:K123)</f>
        <v>2669295</v>
      </c>
      <c r="L116" s="60"/>
      <c r="M116" s="60">
        <f>K116/I116*100</f>
        <v>110.5069343821155</v>
      </c>
      <c r="N116" s="59">
        <f t="shared" si="7"/>
        <v>110.57999821036792</v>
      </c>
      <c r="O116" s="61"/>
      <c r="Q116" s="107"/>
      <c r="R116" s="107"/>
      <c r="S116" s="107"/>
      <c r="T116" s="107"/>
      <c r="U116" s="107"/>
    </row>
    <row r="117" spans="1:21" ht="15" customHeight="1" x14ac:dyDescent="0.2">
      <c r="A117" s="107"/>
      <c r="B117" s="107"/>
      <c r="C117" s="107"/>
      <c r="D117" s="116">
        <f>D115+0.1</f>
        <v>3.1</v>
      </c>
      <c r="E117" s="142" t="s">
        <v>49</v>
      </c>
      <c r="F117" s="143"/>
      <c r="G117" s="143"/>
      <c r="H117" s="144"/>
      <c r="I117" s="117">
        <v>1055000</v>
      </c>
      <c r="J117" s="117">
        <v>1019040</v>
      </c>
      <c r="K117" s="117">
        <v>872769</v>
      </c>
      <c r="L117" s="118"/>
      <c r="M117" s="118">
        <f t="shared" ref="M117:M123" si="8">K117/I117*100</f>
        <v>82.726919431279626</v>
      </c>
      <c r="N117" s="88">
        <f t="shared" si="7"/>
        <v>85.646196420160152</v>
      </c>
      <c r="O117" s="119"/>
      <c r="Q117" s="107"/>
      <c r="R117" s="107"/>
      <c r="S117" s="107"/>
      <c r="T117" s="107"/>
      <c r="U117" s="107"/>
    </row>
    <row r="118" spans="1:21" ht="15" customHeight="1" x14ac:dyDescent="0.2">
      <c r="A118" s="107"/>
      <c r="B118" s="107"/>
      <c r="C118" s="107"/>
      <c r="D118" s="116">
        <f t="shared" ref="D118:D123" si="9">D117+0.1</f>
        <v>3.2</v>
      </c>
      <c r="E118" s="145" t="s">
        <v>50</v>
      </c>
      <c r="F118" s="145"/>
      <c r="G118" s="145"/>
      <c r="H118" s="145"/>
      <c r="I118" s="117">
        <v>1320000</v>
      </c>
      <c r="J118" s="117">
        <v>1261724</v>
      </c>
      <c r="K118" s="117">
        <v>1265678</v>
      </c>
      <c r="L118" s="118"/>
      <c r="M118" s="118">
        <f t="shared" si="8"/>
        <v>95.884696969696975</v>
      </c>
      <c r="N118" s="88">
        <f t="shared" si="7"/>
        <v>100.31338073936931</v>
      </c>
      <c r="O118" s="119"/>
      <c r="Q118" s="107"/>
      <c r="R118" s="107"/>
      <c r="S118" s="107"/>
      <c r="T118" s="107"/>
      <c r="U118" s="107"/>
    </row>
    <row r="119" spans="1:21" ht="15" customHeight="1" x14ac:dyDescent="0.2">
      <c r="A119" s="107"/>
      <c r="B119" s="107"/>
      <c r="C119" s="107"/>
      <c r="D119" s="116">
        <f t="shared" si="9"/>
        <v>3.3000000000000003</v>
      </c>
      <c r="E119" s="145" t="s">
        <v>51</v>
      </c>
      <c r="F119" s="145"/>
      <c r="G119" s="145"/>
      <c r="H119" s="145"/>
      <c r="I119" s="117">
        <v>13000</v>
      </c>
      <c r="J119" s="117">
        <v>11912</v>
      </c>
      <c r="K119" s="117">
        <v>1932</v>
      </c>
      <c r="L119" s="118"/>
      <c r="M119" s="118">
        <f t="shared" si="8"/>
        <v>14.861538461538462</v>
      </c>
      <c r="N119" s="88">
        <f t="shared" si="7"/>
        <v>16.218938885157826</v>
      </c>
      <c r="O119" s="119"/>
      <c r="Q119" s="107"/>
      <c r="R119" s="107"/>
      <c r="S119" s="107"/>
      <c r="T119" s="107"/>
      <c r="U119" s="107"/>
    </row>
    <row r="120" spans="1:21" ht="15" customHeight="1" x14ac:dyDescent="0.2">
      <c r="A120" s="107"/>
      <c r="B120" s="107"/>
      <c r="C120" s="107"/>
      <c r="D120" s="116">
        <f t="shared" si="9"/>
        <v>3.4000000000000004</v>
      </c>
      <c r="E120" s="142" t="s">
        <v>195</v>
      </c>
      <c r="F120" s="143"/>
      <c r="G120" s="143"/>
      <c r="H120" s="144"/>
      <c r="I120" s="117">
        <v>0</v>
      </c>
      <c r="J120" s="117"/>
      <c r="K120" s="117">
        <v>4779</v>
      </c>
      <c r="L120" s="118"/>
      <c r="M120" s="118"/>
      <c r="N120" s="88"/>
      <c r="O120" s="119"/>
      <c r="Q120" s="107"/>
      <c r="R120" s="107"/>
      <c r="S120" s="107"/>
      <c r="T120" s="107"/>
      <c r="U120" s="107"/>
    </row>
    <row r="121" spans="1:21" ht="15" customHeight="1" x14ac:dyDescent="0.2">
      <c r="A121" s="107"/>
      <c r="B121" s="107"/>
      <c r="C121" s="107"/>
      <c r="D121" s="116">
        <f t="shared" si="9"/>
        <v>3.5000000000000004</v>
      </c>
      <c r="E121" s="145" t="s">
        <v>110</v>
      </c>
      <c r="F121" s="145"/>
      <c r="G121" s="145"/>
      <c r="H121" s="145"/>
      <c r="I121" s="117">
        <v>2500</v>
      </c>
      <c r="J121" s="117">
        <v>1337</v>
      </c>
      <c r="K121" s="117">
        <v>406</v>
      </c>
      <c r="L121" s="118"/>
      <c r="M121" s="118">
        <f t="shared" si="8"/>
        <v>16.239999999999998</v>
      </c>
      <c r="N121" s="88">
        <f t="shared" si="7"/>
        <v>30.366492146596858</v>
      </c>
      <c r="O121" s="119"/>
      <c r="Q121" s="107"/>
      <c r="R121" s="107"/>
      <c r="S121" s="107"/>
      <c r="T121" s="107"/>
      <c r="U121" s="107"/>
    </row>
    <row r="122" spans="1:21" ht="15" customHeight="1" x14ac:dyDescent="0.2">
      <c r="A122" s="107"/>
      <c r="B122" s="107"/>
      <c r="C122" s="107"/>
      <c r="D122" s="116">
        <f t="shared" si="9"/>
        <v>3.6000000000000005</v>
      </c>
      <c r="E122" s="145" t="s">
        <v>117</v>
      </c>
      <c r="F122" s="145"/>
      <c r="G122" s="145"/>
      <c r="H122" s="145"/>
      <c r="I122" s="117">
        <v>0</v>
      </c>
      <c r="J122" s="117">
        <v>119891</v>
      </c>
      <c r="K122" s="117">
        <v>477734</v>
      </c>
      <c r="L122" s="118"/>
      <c r="M122" s="118"/>
      <c r="N122" s="88">
        <f t="shared" si="7"/>
        <v>398.47361353229184</v>
      </c>
      <c r="O122" s="119"/>
      <c r="Q122" s="107"/>
      <c r="R122" s="107"/>
      <c r="S122" s="107"/>
      <c r="T122" s="107"/>
      <c r="U122" s="107"/>
    </row>
    <row r="123" spans="1:21" ht="15" customHeight="1" thickBot="1" x14ac:dyDescent="0.25">
      <c r="A123" s="107"/>
      <c r="B123" s="107"/>
      <c r="C123" s="107"/>
      <c r="D123" s="116">
        <f t="shared" si="9"/>
        <v>3.7000000000000006</v>
      </c>
      <c r="E123" s="142" t="s">
        <v>174</v>
      </c>
      <c r="F123" s="143"/>
      <c r="G123" s="143"/>
      <c r="H123" s="144"/>
      <c r="I123" s="117">
        <v>25000</v>
      </c>
      <c r="J123" s="117"/>
      <c r="K123" s="117">
        <v>45997</v>
      </c>
      <c r="L123" s="118"/>
      <c r="M123" s="118">
        <f t="shared" si="8"/>
        <v>183.988</v>
      </c>
      <c r="N123" s="88"/>
      <c r="O123" s="119"/>
      <c r="Q123" s="107"/>
      <c r="R123" s="107"/>
      <c r="S123" s="107"/>
      <c r="T123" s="107"/>
      <c r="U123" s="107"/>
    </row>
    <row r="124" spans="1:21" ht="15" customHeight="1" x14ac:dyDescent="0.2">
      <c r="A124" s="107"/>
      <c r="B124" s="107"/>
      <c r="C124" s="107"/>
      <c r="D124" s="72">
        <v>3.2</v>
      </c>
      <c r="E124" s="175" t="s">
        <v>17</v>
      </c>
      <c r="F124" s="175"/>
      <c r="G124" s="175"/>
      <c r="H124" s="175"/>
      <c r="I124" s="73"/>
      <c r="J124" s="57">
        <f>SUM(J125:J127)</f>
        <v>232247502</v>
      </c>
      <c r="K124" s="57">
        <f>SUM(K125:K127)</f>
        <v>191138705</v>
      </c>
      <c r="L124" s="73"/>
      <c r="M124" s="73"/>
      <c r="N124" s="57">
        <f t="shared" si="7"/>
        <v>82.299574098325508</v>
      </c>
      <c r="O124" s="74"/>
      <c r="Q124" s="107"/>
      <c r="R124" s="107"/>
      <c r="S124" s="107"/>
      <c r="T124" s="107"/>
      <c r="U124" s="107"/>
    </row>
    <row r="125" spans="1:21" ht="13.5" customHeight="1" x14ac:dyDescent="0.2">
      <c r="A125" s="107"/>
      <c r="B125" s="107"/>
      <c r="C125" s="107"/>
      <c r="D125" s="8">
        <v>3.21</v>
      </c>
      <c r="E125" s="163" t="s">
        <v>206</v>
      </c>
      <c r="F125" s="156"/>
      <c r="G125" s="156"/>
      <c r="H125" s="157"/>
      <c r="I125" s="7"/>
      <c r="J125" s="7">
        <f>J23</f>
        <v>3519229</v>
      </c>
      <c r="K125" s="7">
        <f>K23</f>
        <v>3737748</v>
      </c>
      <c r="L125" s="7"/>
      <c r="M125" s="7"/>
      <c r="N125" s="7">
        <f t="shared" si="7"/>
        <v>106.20928618171763</v>
      </c>
      <c r="O125" s="21"/>
      <c r="Q125" s="107"/>
      <c r="R125" s="107"/>
      <c r="S125" s="107"/>
      <c r="T125" s="107"/>
      <c r="U125" s="107"/>
    </row>
    <row r="126" spans="1:21" ht="13.5" customHeight="1" x14ac:dyDescent="0.2">
      <c r="A126" s="107"/>
      <c r="B126" s="107"/>
      <c r="C126" s="107"/>
      <c r="D126" s="8">
        <f>D125+0.01</f>
        <v>3.2199999999999998</v>
      </c>
      <c r="E126" s="163" t="s">
        <v>31</v>
      </c>
      <c r="F126" s="156"/>
      <c r="G126" s="156"/>
      <c r="H126" s="157"/>
      <c r="I126" s="7"/>
      <c r="J126" s="7">
        <v>44242702</v>
      </c>
      <c r="K126" s="7">
        <v>43534372</v>
      </c>
      <c r="L126" s="7"/>
      <c r="M126" s="7"/>
      <c r="N126" s="7">
        <f t="shared" si="7"/>
        <v>98.398990188257486</v>
      </c>
      <c r="O126" s="21"/>
      <c r="Q126" s="107"/>
      <c r="R126" s="107"/>
      <c r="S126" s="107"/>
      <c r="T126" s="107"/>
      <c r="U126" s="107"/>
    </row>
    <row r="127" spans="1:21" customFormat="1" ht="13.5" customHeight="1" x14ac:dyDescent="0.2">
      <c r="A127" s="110"/>
      <c r="B127" s="110"/>
      <c r="C127" s="110"/>
      <c r="D127" s="8">
        <f>D126+0.01</f>
        <v>3.2299999999999995</v>
      </c>
      <c r="E127" s="164" t="s">
        <v>87</v>
      </c>
      <c r="F127" s="165"/>
      <c r="G127" s="165"/>
      <c r="H127" s="166"/>
      <c r="I127" s="7"/>
      <c r="J127" s="7">
        <v>184485571</v>
      </c>
      <c r="K127" s="7">
        <v>143866585</v>
      </c>
      <c r="L127" s="7"/>
      <c r="M127" s="7"/>
      <c r="N127" s="7">
        <f t="shared" si="7"/>
        <v>77.982567536406407</v>
      </c>
      <c r="O127" s="87"/>
      <c r="P127" s="10"/>
      <c r="Q127" s="110"/>
      <c r="R127" s="110"/>
      <c r="S127" s="110"/>
      <c r="T127" s="110"/>
      <c r="U127" s="110"/>
    </row>
    <row r="128" spans="1:21" ht="23.25" customHeight="1" thickBot="1" x14ac:dyDescent="0.25">
      <c r="A128" s="107"/>
      <c r="B128" s="107"/>
      <c r="C128" s="107"/>
      <c r="D128" s="167"/>
      <c r="E128" s="168"/>
      <c r="F128" s="168"/>
      <c r="G128" s="168"/>
      <c r="H128" s="168"/>
      <c r="I128" s="168"/>
      <c r="J128" s="168"/>
      <c r="K128" s="168"/>
      <c r="L128" s="168"/>
      <c r="M128" s="168"/>
      <c r="N128" s="169"/>
      <c r="O128" s="170"/>
      <c r="Q128" s="107"/>
      <c r="R128" s="107"/>
      <c r="S128" s="107"/>
      <c r="T128" s="107"/>
      <c r="U128" s="107"/>
    </row>
    <row r="129" spans="1:21" ht="21.75" customHeight="1" x14ac:dyDescent="0.2">
      <c r="A129" s="107"/>
      <c r="B129" s="107"/>
      <c r="C129" s="107"/>
      <c r="D129" s="82">
        <v>4</v>
      </c>
      <c r="E129" s="159" t="s">
        <v>28</v>
      </c>
      <c r="F129" s="160"/>
      <c r="G129" s="160"/>
      <c r="H129" s="161"/>
      <c r="I129" s="57"/>
      <c r="J129" s="57">
        <f>SUM(J130:J144)</f>
        <v>5189797981</v>
      </c>
      <c r="K129" s="57">
        <f>SUM(K130:K144)</f>
        <v>4766399605</v>
      </c>
      <c r="L129" s="57"/>
      <c r="M129" s="73"/>
      <c r="N129" s="57">
        <f>K129/J129*100</f>
        <v>91.841717586116573</v>
      </c>
      <c r="O129" s="58" t="s">
        <v>114</v>
      </c>
      <c r="Q129" s="107"/>
      <c r="R129" s="107"/>
      <c r="S129" s="107"/>
      <c r="T129" s="107"/>
      <c r="U129" s="107"/>
    </row>
    <row r="130" spans="1:21" ht="15.75" customHeight="1" x14ac:dyDescent="0.2">
      <c r="A130" s="107"/>
      <c r="B130" s="107"/>
      <c r="C130" s="107"/>
      <c r="D130" s="17">
        <v>4.0999999999999996</v>
      </c>
      <c r="E130" s="138" t="s">
        <v>155</v>
      </c>
      <c r="F130" s="138"/>
      <c r="G130" s="138"/>
      <c r="H130" s="138"/>
      <c r="I130" s="7"/>
      <c r="J130" s="7">
        <v>111898</v>
      </c>
      <c r="K130" s="7">
        <v>802900</v>
      </c>
      <c r="L130" s="7"/>
      <c r="M130" s="7"/>
      <c r="N130" s="7">
        <f>K130/J130*100</f>
        <v>717.52846342204509</v>
      </c>
      <c r="O130" s="22"/>
      <c r="Q130" s="107"/>
      <c r="R130" s="107"/>
      <c r="S130" s="107"/>
      <c r="T130" s="107"/>
      <c r="U130" s="107"/>
    </row>
    <row r="131" spans="1:21" ht="15.75" customHeight="1" x14ac:dyDescent="0.2">
      <c r="A131" s="107"/>
      <c r="B131" s="107"/>
      <c r="C131" s="107"/>
      <c r="D131" s="17">
        <f t="shared" ref="D131:D138" si="10">D130+0.1</f>
        <v>4.1999999999999993</v>
      </c>
      <c r="E131" s="163" t="s">
        <v>108</v>
      </c>
      <c r="F131" s="156"/>
      <c r="G131" s="156"/>
      <c r="H131" s="157"/>
      <c r="I131" s="7"/>
      <c r="J131" s="7">
        <v>9822</v>
      </c>
      <c r="K131" s="7">
        <v>9822</v>
      </c>
      <c r="L131" s="7"/>
      <c r="M131" s="7"/>
      <c r="N131" s="7">
        <f t="shared" ref="N131:N144" si="11">K131/J131*100</f>
        <v>100</v>
      </c>
      <c r="O131" s="21" t="s">
        <v>84</v>
      </c>
      <c r="Q131" s="107"/>
      <c r="R131" s="107"/>
      <c r="S131" s="107"/>
      <c r="T131" s="107"/>
      <c r="U131" s="107"/>
    </row>
    <row r="132" spans="1:21" ht="15.75" customHeight="1" x14ac:dyDescent="0.2">
      <c r="A132" s="107"/>
      <c r="B132" s="107"/>
      <c r="C132" s="107"/>
      <c r="D132" s="17">
        <f t="shared" si="10"/>
        <v>4.2999999999999989</v>
      </c>
      <c r="E132" s="163" t="s">
        <v>88</v>
      </c>
      <c r="F132" s="156"/>
      <c r="G132" s="156"/>
      <c r="H132" s="157"/>
      <c r="I132" s="7"/>
      <c r="J132" s="7">
        <v>31232</v>
      </c>
      <c r="K132" s="7">
        <v>31222</v>
      </c>
      <c r="L132" s="7"/>
      <c r="M132" s="7"/>
      <c r="N132" s="7">
        <f t="shared" si="11"/>
        <v>99.967981557377044</v>
      </c>
      <c r="O132" s="21"/>
      <c r="Q132" s="107"/>
      <c r="R132" s="107"/>
      <c r="S132" s="107"/>
      <c r="T132" s="107"/>
      <c r="U132" s="107"/>
    </row>
    <row r="133" spans="1:21" ht="15.75" customHeight="1" x14ac:dyDescent="0.2">
      <c r="A133" s="107"/>
      <c r="B133" s="107"/>
      <c r="C133" s="107"/>
      <c r="D133" s="17">
        <f t="shared" si="10"/>
        <v>4.3999999999999986</v>
      </c>
      <c r="E133" s="138" t="s">
        <v>19</v>
      </c>
      <c r="F133" s="138"/>
      <c r="G133" s="138"/>
      <c r="H133" s="138"/>
      <c r="I133" s="7"/>
      <c r="J133" s="7">
        <v>967548</v>
      </c>
      <c r="K133" s="7"/>
      <c r="L133" s="7"/>
      <c r="M133" s="7"/>
      <c r="N133" s="7"/>
      <c r="O133" s="21" t="s">
        <v>158</v>
      </c>
      <c r="Q133" s="107"/>
      <c r="R133" s="107"/>
      <c r="S133" s="107"/>
      <c r="T133" s="107"/>
      <c r="U133" s="107"/>
    </row>
    <row r="134" spans="1:21" ht="15.75" customHeight="1" x14ac:dyDescent="0.2">
      <c r="A134" s="107"/>
      <c r="B134" s="107"/>
      <c r="C134" s="107"/>
      <c r="D134" s="17">
        <f t="shared" si="10"/>
        <v>4.4999999999999982</v>
      </c>
      <c r="E134" s="163" t="s">
        <v>111</v>
      </c>
      <c r="F134" s="156"/>
      <c r="G134" s="156"/>
      <c r="H134" s="157"/>
      <c r="I134" s="7"/>
      <c r="J134" s="7">
        <v>30469542</v>
      </c>
      <c r="K134" s="7">
        <v>12188685</v>
      </c>
      <c r="L134" s="7"/>
      <c r="M134" s="7"/>
      <c r="N134" s="7">
        <f t="shared" si="11"/>
        <v>40.002849402856135</v>
      </c>
      <c r="O134" s="39" t="s">
        <v>115</v>
      </c>
      <c r="Q134" s="107"/>
      <c r="R134" s="107"/>
      <c r="S134" s="107"/>
      <c r="T134" s="107"/>
      <c r="U134" s="107"/>
    </row>
    <row r="135" spans="1:21" ht="15.75" customHeight="1" x14ac:dyDescent="0.2">
      <c r="A135" s="107"/>
      <c r="B135" s="107"/>
      <c r="C135" s="107"/>
      <c r="D135" s="17">
        <f t="shared" si="10"/>
        <v>4.5999999999999979</v>
      </c>
      <c r="E135" s="163" t="s">
        <v>142</v>
      </c>
      <c r="F135" s="156"/>
      <c r="G135" s="156"/>
      <c r="H135" s="157"/>
      <c r="I135" s="7"/>
      <c r="J135" s="7">
        <v>95189</v>
      </c>
      <c r="K135" s="7"/>
      <c r="L135" s="7"/>
      <c r="M135" s="7"/>
      <c r="N135" s="7"/>
      <c r="O135" s="39"/>
      <c r="Q135" s="107"/>
      <c r="R135" s="107"/>
      <c r="S135" s="107"/>
      <c r="T135" s="107"/>
      <c r="U135" s="107"/>
    </row>
    <row r="136" spans="1:21" ht="15.75" customHeight="1" x14ac:dyDescent="0.2">
      <c r="A136" s="107"/>
      <c r="B136" s="107"/>
      <c r="C136" s="107"/>
      <c r="D136" s="17">
        <f t="shared" si="10"/>
        <v>4.6999999999999975</v>
      </c>
      <c r="E136" s="163" t="s">
        <v>187</v>
      </c>
      <c r="F136" s="156"/>
      <c r="G136" s="156"/>
      <c r="H136" s="157"/>
      <c r="I136" s="7"/>
      <c r="J136" s="7">
        <v>626863</v>
      </c>
      <c r="K136" s="7"/>
      <c r="L136" s="7"/>
      <c r="M136" s="7"/>
      <c r="N136" s="7"/>
      <c r="O136" s="39"/>
      <c r="Q136" s="107"/>
      <c r="R136" s="107"/>
      <c r="S136" s="107"/>
      <c r="T136" s="107"/>
      <c r="U136" s="107"/>
    </row>
    <row r="137" spans="1:21" ht="15.75" customHeight="1" x14ac:dyDescent="0.2">
      <c r="A137" s="107"/>
      <c r="B137" s="107"/>
      <c r="C137" s="107"/>
      <c r="D137" s="17">
        <f t="shared" si="10"/>
        <v>4.7999999999999972</v>
      </c>
      <c r="E137" s="163" t="s">
        <v>109</v>
      </c>
      <c r="F137" s="156"/>
      <c r="G137" s="156"/>
      <c r="H137" s="157"/>
      <c r="I137" s="7"/>
      <c r="J137" s="7">
        <v>5151524302</v>
      </c>
      <c r="K137" s="7">
        <v>4726470084</v>
      </c>
      <c r="L137" s="7"/>
      <c r="M137" s="7"/>
      <c r="N137" s="7">
        <f t="shared" si="11"/>
        <v>91.748962189016964</v>
      </c>
      <c r="O137" s="21" t="s">
        <v>157</v>
      </c>
      <c r="Q137" s="107"/>
      <c r="R137" s="107"/>
      <c r="S137" s="107"/>
      <c r="T137" s="107"/>
      <c r="U137" s="107"/>
    </row>
    <row r="138" spans="1:21" ht="15.75" customHeight="1" x14ac:dyDescent="0.2">
      <c r="A138" s="107"/>
      <c r="B138" s="107"/>
      <c r="C138" s="107"/>
      <c r="D138" s="17">
        <f t="shared" si="10"/>
        <v>4.8999999999999968</v>
      </c>
      <c r="E138" s="163" t="s">
        <v>182</v>
      </c>
      <c r="F138" s="156"/>
      <c r="G138" s="156"/>
      <c r="H138" s="157"/>
      <c r="I138" s="7"/>
      <c r="J138" s="7"/>
      <c r="K138" s="7">
        <v>17202132</v>
      </c>
      <c r="L138" s="7"/>
      <c r="M138" s="7"/>
      <c r="N138" s="7"/>
      <c r="O138" s="21"/>
      <c r="P138" s="10">
        <v>3</v>
      </c>
      <c r="Q138" s="107"/>
      <c r="R138" s="107"/>
      <c r="S138" s="107"/>
      <c r="T138" s="107"/>
      <c r="U138" s="107"/>
    </row>
    <row r="139" spans="1:21" ht="15.75" customHeight="1" x14ac:dyDescent="0.2">
      <c r="A139" s="107"/>
      <c r="B139" s="107"/>
      <c r="C139" s="107"/>
      <c r="D139" s="18">
        <v>4.0999999999999996</v>
      </c>
      <c r="E139" s="163" t="s">
        <v>183</v>
      </c>
      <c r="F139" s="156"/>
      <c r="G139" s="156"/>
      <c r="H139" s="157"/>
      <c r="I139" s="7"/>
      <c r="J139" s="7"/>
      <c r="K139" s="7">
        <v>3490982</v>
      </c>
      <c r="L139" s="7"/>
      <c r="M139" s="7"/>
      <c r="N139" s="7"/>
      <c r="O139" s="21" t="s">
        <v>186</v>
      </c>
      <c r="Q139" s="107"/>
      <c r="R139" s="107"/>
      <c r="S139" s="107"/>
      <c r="T139" s="107"/>
      <c r="U139" s="107"/>
    </row>
    <row r="140" spans="1:21" ht="15.75" customHeight="1" x14ac:dyDescent="0.2">
      <c r="A140" s="107"/>
      <c r="B140" s="107"/>
      <c r="C140" s="107"/>
      <c r="D140" s="18">
        <f>D139+0.01</f>
        <v>4.1099999999999994</v>
      </c>
      <c r="E140" s="163" t="s">
        <v>81</v>
      </c>
      <c r="F140" s="156"/>
      <c r="G140" s="156"/>
      <c r="H140" s="157"/>
      <c r="I140" s="7"/>
      <c r="J140" s="7">
        <v>42866</v>
      </c>
      <c r="K140" s="7">
        <v>45911</v>
      </c>
      <c r="L140" s="7"/>
      <c r="M140" s="112"/>
      <c r="N140" s="7">
        <f t="shared" si="11"/>
        <v>107.10353193673308</v>
      </c>
      <c r="O140" s="21" t="s">
        <v>188</v>
      </c>
      <c r="P140" s="56"/>
      <c r="Q140" s="107"/>
      <c r="R140" s="107"/>
      <c r="S140" s="107"/>
      <c r="T140" s="107"/>
      <c r="U140" s="107"/>
    </row>
    <row r="141" spans="1:21" ht="15.75" customHeight="1" x14ac:dyDescent="0.2">
      <c r="A141" s="107"/>
      <c r="B141" s="107"/>
      <c r="C141" s="107"/>
      <c r="D141" s="18">
        <f>D140+0.01</f>
        <v>4.1199999999999992</v>
      </c>
      <c r="E141" s="163" t="s">
        <v>156</v>
      </c>
      <c r="F141" s="156"/>
      <c r="G141" s="156"/>
      <c r="H141" s="157"/>
      <c r="I141" s="7"/>
      <c r="J141" s="7">
        <v>5066020</v>
      </c>
      <c r="K141" s="7">
        <v>5066020</v>
      </c>
      <c r="L141" s="7"/>
      <c r="M141" s="7"/>
      <c r="N141" s="7">
        <f t="shared" si="11"/>
        <v>100</v>
      </c>
      <c r="O141" s="21" t="s">
        <v>189</v>
      </c>
      <c r="Q141" s="107"/>
      <c r="R141" s="107"/>
      <c r="S141" s="107"/>
      <c r="T141" s="107"/>
      <c r="U141" s="107"/>
    </row>
    <row r="142" spans="1:21" ht="15.75" customHeight="1" x14ac:dyDescent="0.2">
      <c r="A142" s="107"/>
      <c r="B142" s="107"/>
      <c r="C142" s="107"/>
      <c r="D142" s="18">
        <f>D141+0.01</f>
        <v>4.129999999999999</v>
      </c>
      <c r="E142" s="163" t="s">
        <v>82</v>
      </c>
      <c r="F142" s="156"/>
      <c r="G142" s="156"/>
      <c r="H142" s="157"/>
      <c r="I142" s="7"/>
      <c r="J142" s="7">
        <v>829211</v>
      </c>
      <c r="K142" s="7">
        <v>829211</v>
      </c>
      <c r="L142" s="7"/>
      <c r="M142" s="7"/>
      <c r="N142" s="7">
        <f t="shared" si="11"/>
        <v>100</v>
      </c>
      <c r="O142" s="21" t="s">
        <v>189</v>
      </c>
      <c r="Q142" s="107"/>
      <c r="R142" s="107"/>
      <c r="S142" s="107"/>
      <c r="T142" s="107"/>
      <c r="U142" s="107"/>
    </row>
    <row r="143" spans="1:21" ht="15.75" customHeight="1" x14ac:dyDescent="0.2">
      <c r="A143" s="107"/>
      <c r="B143" s="107"/>
      <c r="C143" s="107"/>
      <c r="D143" s="18">
        <f>D142+0.01</f>
        <v>4.1399999999999988</v>
      </c>
      <c r="E143" s="163" t="s">
        <v>184</v>
      </c>
      <c r="F143" s="156"/>
      <c r="G143" s="156"/>
      <c r="H143" s="157"/>
      <c r="I143" s="7"/>
      <c r="J143" s="7"/>
      <c r="K143" s="7">
        <v>239148</v>
      </c>
      <c r="L143" s="7"/>
      <c r="M143" s="7"/>
      <c r="N143" s="7"/>
      <c r="O143" s="21" t="s">
        <v>185</v>
      </c>
      <c r="Q143" s="107"/>
      <c r="R143" s="107"/>
      <c r="S143" s="107"/>
      <c r="T143" s="107"/>
      <c r="U143" s="107"/>
    </row>
    <row r="144" spans="1:21" ht="15.75" customHeight="1" x14ac:dyDescent="0.2">
      <c r="A144" s="107"/>
      <c r="B144" s="107"/>
      <c r="C144" s="107"/>
      <c r="D144" s="18">
        <f>D143+0.01</f>
        <v>4.1499999999999986</v>
      </c>
      <c r="E144" s="163" t="s">
        <v>122</v>
      </c>
      <c r="F144" s="156"/>
      <c r="G144" s="156"/>
      <c r="H144" s="157"/>
      <c r="I144" s="7"/>
      <c r="J144" s="7">
        <v>23488</v>
      </c>
      <c r="K144" s="7">
        <v>23488</v>
      </c>
      <c r="L144" s="7"/>
      <c r="M144" s="7"/>
      <c r="N144" s="7">
        <f t="shared" si="11"/>
        <v>100</v>
      </c>
      <c r="O144" s="21" t="s">
        <v>159</v>
      </c>
      <c r="Q144" s="107"/>
      <c r="R144" s="107"/>
      <c r="S144" s="107"/>
      <c r="T144" s="107"/>
      <c r="U144" s="107"/>
    </row>
    <row r="145" spans="1:21" ht="23.25" customHeight="1" thickBot="1" x14ac:dyDescent="0.25">
      <c r="A145" s="107"/>
      <c r="B145" s="107"/>
      <c r="C145" s="107"/>
      <c r="D145" s="231"/>
      <c r="E145" s="232"/>
      <c r="F145" s="232"/>
      <c r="G145" s="232"/>
      <c r="H145" s="232"/>
      <c r="I145" s="232"/>
      <c r="J145" s="232"/>
      <c r="K145" s="232"/>
      <c r="L145" s="232"/>
      <c r="M145" s="232"/>
      <c r="N145" s="232"/>
      <c r="O145" s="233"/>
      <c r="P145" s="34"/>
      <c r="Q145" s="107"/>
      <c r="R145" s="107"/>
      <c r="S145" s="107"/>
      <c r="T145" s="107"/>
      <c r="U145" s="107"/>
    </row>
    <row r="146" spans="1:21" ht="21.75" customHeight="1" x14ac:dyDescent="0.2">
      <c r="A146" s="107"/>
      <c r="B146" s="107"/>
      <c r="C146" s="107"/>
      <c r="D146" s="82">
        <v>5</v>
      </c>
      <c r="E146" s="154" t="s">
        <v>20</v>
      </c>
      <c r="F146" s="154"/>
      <c r="G146" s="154"/>
      <c r="H146" s="154"/>
      <c r="I146" s="57"/>
      <c r="J146" s="57">
        <f>SUM(J147:J168)</f>
        <v>42131937</v>
      </c>
      <c r="K146" s="57">
        <f>SUM(K147:K168)</f>
        <v>41602156</v>
      </c>
      <c r="L146" s="57"/>
      <c r="M146" s="73"/>
      <c r="N146" s="57">
        <f>K146/J146*100</f>
        <v>98.742566713702246</v>
      </c>
      <c r="O146" s="58"/>
      <c r="Q146" s="107"/>
      <c r="R146" s="107"/>
      <c r="S146" s="107"/>
      <c r="T146" s="107"/>
      <c r="U146" s="107"/>
    </row>
    <row r="147" spans="1:21" ht="15" customHeight="1" x14ac:dyDescent="0.2">
      <c r="A147" s="107"/>
      <c r="B147" s="107"/>
      <c r="C147" s="107"/>
      <c r="D147" s="132">
        <v>5.0999999999999996</v>
      </c>
      <c r="E147" s="151" t="s">
        <v>89</v>
      </c>
      <c r="F147" s="152"/>
      <c r="G147" s="152"/>
      <c r="H147" s="153"/>
      <c r="I147" s="134"/>
      <c r="J147" s="134">
        <v>12164228</v>
      </c>
      <c r="K147" s="134">
        <v>12164228</v>
      </c>
      <c r="L147" s="134"/>
      <c r="M147" s="134"/>
      <c r="N147" s="134">
        <f t="shared" ref="N147:N165" si="12">K147/J147*100</f>
        <v>100</v>
      </c>
      <c r="O147" s="135" t="s">
        <v>168</v>
      </c>
      <c r="Q147" s="107"/>
      <c r="R147" s="107"/>
      <c r="S147" s="107"/>
      <c r="T147" s="107"/>
      <c r="U147" s="107"/>
    </row>
    <row r="148" spans="1:21" ht="15" customHeight="1" x14ac:dyDescent="0.2">
      <c r="A148" s="107"/>
      <c r="B148" s="107"/>
      <c r="C148" s="107"/>
      <c r="D148" s="132">
        <f t="shared" ref="D148:D155" si="13">D147+0.1</f>
        <v>5.1999999999999993</v>
      </c>
      <c r="E148" s="151" t="s">
        <v>134</v>
      </c>
      <c r="F148" s="152"/>
      <c r="G148" s="152"/>
      <c r="H148" s="153"/>
      <c r="I148" s="134"/>
      <c r="J148" s="134">
        <v>736</v>
      </c>
      <c r="K148" s="134">
        <v>736</v>
      </c>
      <c r="L148" s="134"/>
      <c r="M148" s="134"/>
      <c r="N148" s="134">
        <f t="shared" si="12"/>
        <v>100</v>
      </c>
      <c r="O148" s="135"/>
      <c r="Q148" s="107"/>
      <c r="R148" s="107"/>
      <c r="S148" s="107"/>
      <c r="T148" s="107"/>
      <c r="U148" s="107"/>
    </row>
    <row r="149" spans="1:21" ht="15.75" customHeight="1" x14ac:dyDescent="0.2">
      <c r="A149" s="107"/>
      <c r="B149" s="107"/>
      <c r="C149" s="107"/>
      <c r="D149" s="132">
        <f t="shared" si="13"/>
        <v>5.2999999999999989</v>
      </c>
      <c r="E149" s="162" t="s">
        <v>192</v>
      </c>
      <c r="F149" s="162"/>
      <c r="G149" s="162"/>
      <c r="H149" s="162"/>
      <c r="I149" s="134"/>
      <c r="J149" s="134"/>
      <c r="K149" s="134">
        <v>10</v>
      </c>
      <c r="L149" s="134"/>
      <c r="M149" s="134"/>
      <c r="N149" s="134"/>
      <c r="O149" s="135"/>
      <c r="Q149" s="107"/>
      <c r="R149" s="107"/>
      <c r="S149" s="107"/>
      <c r="T149" s="107"/>
      <c r="U149" s="107"/>
    </row>
    <row r="150" spans="1:21" ht="15.75" customHeight="1" x14ac:dyDescent="0.2">
      <c r="A150" s="107"/>
      <c r="B150" s="107"/>
      <c r="C150" s="107"/>
      <c r="D150" s="132">
        <f t="shared" si="13"/>
        <v>5.3999999999999986</v>
      </c>
      <c r="E150" s="162" t="s">
        <v>39</v>
      </c>
      <c r="F150" s="162"/>
      <c r="G150" s="162"/>
      <c r="H150" s="162"/>
      <c r="I150" s="134"/>
      <c r="J150" s="134">
        <v>14853118</v>
      </c>
      <c r="K150" s="134">
        <v>16363765</v>
      </c>
      <c r="L150" s="134"/>
      <c r="M150" s="134"/>
      <c r="N150" s="134">
        <f t="shared" si="12"/>
        <v>110.17057159311601</v>
      </c>
      <c r="O150" s="135"/>
      <c r="Q150" s="107"/>
      <c r="R150" s="107"/>
      <c r="S150" s="107"/>
      <c r="T150" s="107"/>
      <c r="U150" s="107"/>
    </row>
    <row r="151" spans="1:21" ht="15.75" customHeight="1" x14ac:dyDescent="0.2">
      <c r="A151" s="107"/>
      <c r="B151" s="107"/>
      <c r="C151" s="107"/>
      <c r="D151" s="132">
        <f t="shared" si="13"/>
        <v>5.4999999999999982</v>
      </c>
      <c r="E151" s="162" t="s">
        <v>40</v>
      </c>
      <c r="F151" s="162"/>
      <c r="G151" s="162"/>
      <c r="H151" s="162"/>
      <c r="I151" s="134"/>
      <c r="J151" s="134">
        <v>5678116</v>
      </c>
      <c r="K151" s="134">
        <v>6299625</v>
      </c>
      <c r="L151" s="134"/>
      <c r="M151" s="134"/>
      <c r="N151" s="134">
        <f t="shared" si="12"/>
        <v>110.94569043675754</v>
      </c>
      <c r="O151" s="135"/>
      <c r="Q151" s="107"/>
      <c r="R151" s="107"/>
      <c r="S151" s="107"/>
      <c r="T151" s="107"/>
      <c r="U151" s="107"/>
    </row>
    <row r="152" spans="1:21" ht="15.75" customHeight="1" x14ac:dyDescent="0.2">
      <c r="A152" s="107"/>
      <c r="B152" s="107"/>
      <c r="C152" s="107"/>
      <c r="D152" s="132">
        <f t="shared" si="13"/>
        <v>5.5999999999999979</v>
      </c>
      <c r="E152" s="151" t="s">
        <v>83</v>
      </c>
      <c r="F152" s="152"/>
      <c r="G152" s="152"/>
      <c r="H152" s="153"/>
      <c r="I152" s="134"/>
      <c r="J152" s="134">
        <v>82916</v>
      </c>
      <c r="K152" s="134">
        <v>122102</v>
      </c>
      <c r="L152" s="134"/>
      <c r="M152" s="134"/>
      <c r="N152" s="134">
        <f t="shared" si="12"/>
        <v>147.2598774663515</v>
      </c>
      <c r="O152" s="135"/>
      <c r="Q152" s="107"/>
      <c r="R152" s="107"/>
      <c r="S152" s="107"/>
      <c r="T152" s="107"/>
      <c r="U152" s="107"/>
    </row>
    <row r="153" spans="1:21" ht="15.75" customHeight="1" x14ac:dyDescent="0.2">
      <c r="A153" s="107"/>
      <c r="B153" s="107"/>
      <c r="C153" s="107"/>
      <c r="D153" s="132">
        <f t="shared" si="13"/>
        <v>5.6999999999999975</v>
      </c>
      <c r="E153" s="151" t="s">
        <v>133</v>
      </c>
      <c r="F153" s="152"/>
      <c r="G153" s="152"/>
      <c r="H153" s="153"/>
      <c r="I153" s="134"/>
      <c r="J153" s="134">
        <v>312185</v>
      </c>
      <c r="K153" s="134">
        <v>7484</v>
      </c>
      <c r="L153" s="134"/>
      <c r="M153" s="134"/>
      <c r="N153" s="134">
        <f t="shared" si="12"/>
        <v>2.3972964748466454</v>
      </c>
      <c r="O153" s="136"/>
      <c r="Q153" s="107"/>
      <c r="R153" s="107"/>
      <c r="S153" s="107"/>
      <c r="T153" s="107"/>
      <c r="U153" s="107"/>
    </row>
    <row r="154" spans="1:21" ht="15.75" customHeight="1" x14ac:dyDescent="0.2">
      <c r="A154" s="107"/>
      <c r="B154" s="107"/>
      <c r="C154" s="107"/>
      <c r="D154" s="132">
        <f t="shared" si="13"/>
        <v>5.7999999999999972</v>
      </c>
      <c r="E154" s="151" t="s">
        <v>160</v>
      </c>
      <c r="F154" s="152"/>
      <c r="G154" s="152"/>
      <c r="H154" s="153"/>
      <c r="I154" s="134"/>
      <c r="J154" s="134">
        <v>23405</v>
      </c>
      <c r="K154" s="134"/>
      <c r="L154" s="134"/>
      <c r="M154" s="134"/>
      <c r="N154" s="134"/>
      <c r="O154" s="136"/>
      <c r="Q154" s="107"/>
      <c r="R154" s="107"/>
      <c r="S154" s="107"/>
      <c r="T154" s="107"/>
      <c r="U154" s="107"/>
    </row>
    <row r="155" spans="1:21" ht="15.75" customHeight="1" x14ac:dyDescent="0.2">
      <c r="A155" s="107"/>
      <c r="B155" s="107"/>
      <c r="C155" s="107"/>
      <c r="D155" s="132">
        <f t="shared" si="13"/>
        <v>5.8999999999999968</v>
      </c>
      <c r="E155" s="151" t="s">
        <v>161</v>
      </c>
      <c r="F155" s="152"/>
      <c r="G155" s="152"/>
      <c r="H155" s="153"/>
      <c r="I155" s="134"/>
      <c r="J155" s="134">
        <v>287439</v>
      </c>
      <c r="K155" s="134">
        <v>4381</v>
      </c>
      <c r="L155" s="134"/>
      <c r="M155" s="134"/>
      <c r="N155" s="134">
        <f t="shared" si="12"/>
        <v>1.5241494717139985</v>
      </c>
      <c r="O155" s="136"/>
      <c r="Q155" s="107"/>
      <c r="R155" s="107"/>
      <c r="S155" s="107"/>
      <c r="T155" s="107"/>
      <c r="U155" s="107"/>
    </row>
    <row r="156" spans="1:21" ht="15.75" customHeight="1" x14ac:dyDescent="0.2">
      <c r="A156" s="107"/>
      <c r="B156" s="107"/>
      <c r="C156" s="107"/>
      <c r="D156" s="133">
        <v>5.0999999999999996</v>
      </c>
      <c r="E156" s="225" t="s">
        <v>190</v>
      </c>
      <c r="F156" s="226"/>
      <c r="G156" s="226"/>
      <c r="H156" s="227"/>
      <c r="I156" s="134"/>
      <c r="J156" s="134"/>
      <c r="K156" s="134">
        <v>24067</v>
      </c>
      <c r="L156" s="134"/>
      <c r="M156" s="134"/>
      <c r="N156" s="134"/>
      <c r="O156" s="136"/>
      <c r="Q156" s="107"/>
      <c r="R156" s="107"/>
      <c r="S156" s="107"/>
      <c r="T156" s="107"/>
      <c r="U156" s="107"/>
    </row>
    <row r="157" spans="1:21" ht="15.75" customHeight="1" x14ac:dyDescent="0.2">
      <c r="A157" s="107"/>
      <c r="B157" s="107"/>
      <c r="C157" s="107"/>
      <c r="D157" s="133">
        <f>D156+0.01</f>
        <v>5.1099999999999994</v>
      </c>
      <c r="E157" s="225" t="s">
        <v>191</v>
      </c>
      <c r="F157" s="226"/>
      <c r="G157" s="226"/>
      <c r="H157" s="227"/>
      <c r="I157" s="134"/>
      <c r="J157" s="134"/>
      <c r="K157" s="134">
        <v>1157</v>
      </c>
      <c r="L157" s="134"/>
      <c r="M157" s="134"/>
      <c r="N157" s="134"/>
      <c r="O157" s="136"/>
      <c r="Q157" s="107"/>
      <c r="R157" s="107"/>
      <c r="S157" s="107"/>
      <c r="T157" s="107"/>
      <c r="U157" s="107"/>
    </row>
    <row r="158" spans="1:21" ht="15.75" customHeight="1" x14ac:dyDescent="0.2">
      <c r="A158" s="107"/>
      <c r="B158" s="107"/>
      <c r="C158" s="107"/>
      <c r="D158" s="133">
        <f t="shared" ref="D158:D168" si="14">D157+0.01</f>
        <v>5.1199999999999992</v>
      </c>
      <c r="E158" s="151" t="s">
        <v>162</v>
      </c>
      <c r="F158" s="152"/>
      <c r="G158" s="152"/>
      <c r="H158" s="153"/>
      <c r="I158" s="134"/>
      <c r="J158" s="134">
        <v>151428</v>
      </c>
      <c r="K158" s="134">
        <v>129952</v>
      </c>
      <c r="L158" s="134"/>
      <c r="M158" s="134"/>
      <c r="N158" s="134">
        <f t="shared" si="12"/>
        <v>85.817682330876721</v>
      </c>
      <c r="O158" s="136"/>
      <c r="Q158" s="107"/>
      <c r="R158" s="107"/>
      <c r="S158" s="107"/>
      <c r="T158" s="107"/>
      <c r="U158" s="107"/>
    </row>
    <row r="159" spans="1:21" ht="15.75" customHeight="1" x14ac:dyDescent="0.2">
      <c r="A159" s="107"/>
      <c r="B159" s="107"/>
      <c r="C159" s="107"/>
      <c r="D159" s="133">
        <f t="shared" si="14"/>
        <v>5.129999999999999</v>
      </c>
      <c r="E159" s="151" t="s">
        <v>163</v>
      </c>
      <c r="F159" s="152"/>
      <c r="G159" s="152"/>
      <c r="H159" s="153"/>
      <c r="I159" s="134"/>
      <c r="J159" s="134">
        <v>208489</v>
      </c>
      <c r="K159" s="134">
        <v>208489</v>
      </c>
      <c r="L159" s="134"/>
      <c r="M159" s="134"/>
      <c r="N159" s="134">
        <f t="shared" si="12"/>
        <v>100</v>
      </c>
      <c r="O159" s="136"/>
      <c r="Q159" s="107"/>
      <c r="R159" s="107"/>
      <c r="S159" s="107"/>
      <c r="T159" s="107"/>
      <c r="U159" s="107"/>
    </row>
    <row r="160" spans="1:21" ht="15.75" customHeight="1" x14ac:dyDescent="0.2">
      <c r="A160" s="107"/>
      <c r="B160" s="107"/>
      <c r="C160" s="107"/>
      <c r="D160" s="133">
        <f t="shared" si="14"/>
        <v>5.1399999999999988</v>
      </c>
      <c r="E160" s="151" t="s">
        <v>30</v>
      </c>
      <c r="F160" s="152"/>
      <c r="G160" s="152"/>
      <c r="H160" s="153"/>
      <c r="I160" s="134"/>
      <c r="J160" s="134">
        <v>5770062</v>
      </c>
      <c r="K160" s="134">
        <v>5770062</v>
      </c>
      <c r="L160" s="134"/>
      <c r="M160" s="134"/>
      <c r="N160" s="134">
        <f t="shared" si="12"/>
        <v>100</v>
      </c>
      <c r="O160" s="135" t="s">
        <v>165</v>
      </c>
      <c r="Q160" s="107"/>
      <c r="R160" s="107"/>
      <c r="S160" s="107"/>
      <c r="T160" s="107"/>
      <c r="U160" s="107"/>
    </row>
    <row r="161" spans="1:21" ht="15.75" customHeight="1" x14ac:dyDescent="0.2">
      <c r="A161" s="107"/>
      <c r="B161" s="107"/>
      <c r="C161" s="107"/>
      <c r="D161" s="133">
        <f t="shared" si="14"/>
        <v>5.1499999999999986</v>
      </c>
      <c r="E161" s="162" t="s">
        <v>135</v>
      </c>
      <c r="F161" s="162"/>
      <c r="G161" s="162"/>
      <c r="H161" s="162"/>
      <c r="I161" s="134"/>
      <c r="J161" s="134">
        <v>2063908</v>
      </c>
      <c r="K161" s="134"/>
      <c r="L161" s="134"/>
      <c r="M161" s="134"/>
      <c r="N161" s="134"/>
      <c r="O161" s="135"/>
      <c r="Q161" s="107"/>
      <c r="R161" s="107"/>
      <c r="S161" s="107"/>
      <c r="T161" s="107"/>
      <c r="U161" s="107"/>
    </row>
    <row r="162" spans="1:21" ht="15.75" customHeight="1" x14ac:dyDescent="0.2">
      <c r="A162" s="107"/>
      <c r="B162" s="107"/>
      <c r="C162" s="107"/>
      <c r="D162" s="133">
        <f t="shared" si="14"/>
        <v>5.1599999999999984</v>
      </c>
      <c r="E162" s="162" t="s">
        <v>135</v>
      </c>
      <c r="F162" s="162"/>
      <c r="G162" s="162"/>
      <c r="H162" s="162"/>
      <c r="I162" s="134"/>
      <c r="J162" s="134">
        <v>92414</v>
      </c>
      <c r="K162" s="134">
        <v>92414</v>
      </c>
      <c r="L162" s="134"/>
      <c r="M162" s="134"/>
      <c r="N162" s="134">
        <f t="shared" si="12"/>
        <v>100</v>
      </c>
      <c r="O162" s="135" t="s">
        <v>166</v>
      </c>
      <c r="Q162" s="107"/>
      <c r="R162" s="107"/>
      <c r="S162" s="107"/>
      <c r="T162" s="107"/>
      <c r="U162" s="107"/>
    </row>
    <row r="163" spans="1:21" ht="15.75" customHeight="1" x14ac:dyDescent="0.2">
      <c r="A163" s="107"/>
      <c r="B163" s="107"/>
      <c r="C163" s="107"/>
      <c r="D163" s="133">
        <f t="shared" si="14"/>
        <v>5.1699999999999982</v>
      </c>
      <c r="E163" s="162" t="s">
        <v>136</v>
      </c>
      <c r="F163" s="162"/>
      <c r="G163" s="162"/>
      <c r="H163" s="162"/>
      <c r="I163" s="134"/>
      <c r="J163" s="134">
        <v>227204</v>
      </c>
      <c r="K163" s="134">
        <v>227204</v>
      </c>
      <c r="L163" s="134"/>
      <c r="M163" s="134"/>
      <c r="N163" s="134">
        <f t="shared" si="12"/>
        <v>100</v>
      </c>
      <c r="O163" s="135" t="s">
        <v>166</v>
      </c>
      <c r="Q163" s="107"/>
      <c r="R163" s="107"/>
      <c r="S163" s="107"/>
      <c r="T163" s="107"/>
      <c r="U163" s="107"/>
    </row>
    <row r="164" spans="1:21" ht="15.75" customHeight="1" x14ac:dyDescent="0.2">
      <c r="A164" s="107"/>
      <c r="B164" s="107"/>
      <c r="C164" s="107"/>
      <c r="D164" s="133">
        <f t="shared" si="14"/>
        <v>5.1799999999999979</v>
      </c>
      <c r="E164" s="162" t="s">
        <v>137</v>
      </c>
      <c r="F164" s="162"/>
      <c r="G164" s="162"/>
      <c r="H164" s="162"/>
      <c r="I164" s="134"/>
      <c r="J164" s="134">
        <v>170613</v>
      </c>
      <c r="K164" s="134">
        <v>170613</v>
      </c>
      <c r="L164" s="134"/>
      <c r="M164" s="134"/>
      <c r="N164" s="134">
        <f t="shared" si="12"/>
        <v>100</v>
      </c>
      <c r="O164" s="135" t="s">
        <v>166</v>
      </c>
      <c r="Q164" s="107"/>
      <c r="R164" s="107"/>
      <c r="S164" s="107"/>
      <c r="T164" s="107"/>
      <c r="U164" s="107"/>
    </row>
    <row r="165" spans="1:21" ht="15.75" customHeight="1" x14ac:dyDescent="0.2">
      <c r="A165" s="107"/>
      <c r="B165" s="107"/>
      <c r="C165" s="107"/>
      <c r="D165" s="133">
        <f t="shared" si="14"/>
        <v>5.1899999999999977</v>
      </c>
      <c r="E165" s="151" t="s">
        <v>138</v>
      </c>
      <c r="F165" s="152"/>
      <c r="G165" s="152"/>
      <c r="H165" s="153"/>
      <c r="I165" s="134"/>
      <c r="J165" s="134">
        <v>11076</v>
      </c>
      <c r="K165" s="134">
        <v>11076</v>
      </c>
      <c r="L165" s="134"/>
      <c r="M165" s="134"/>
      <c r="N165" s="134">
        <f t="shared" si="12"/>
        <v>100</v>
      </c>
      <c r="O165" s="135" t="s">
        <v>139</v>
      </c>
      <c r="Q165" s="107"/>
      <c r="R165" s="107"/>
      <c r="S165" s="107"/>
      <c r="T165" s="107"/>
      <c r="U165" s="107"/>
    </row>
    <row r="166" spans="1:21" ht="15.75" customHeight="1" x14ac:dyDescent="0.2">
      <c r="A166" s="107"/>
      <c r="B166" s="107"/>
      <c r="C166" s="107"/>
      <c r="D166" s="133">
        <f t="shared" si="14"/>
        <v>5.1999999999999975</v>
      </c>
      <c r="E166" s="228" t="s">
        <v>140</v>
      </c>
      <c r="F166" s="229"/>
      <c r="G166" s="229"/>
      <c r="H166" s="230"/>
      <c r="I166" s="137"/>
      <c r="J166" s="137"/>
      <c r="K166" s="134">
        <v>4791</v>
      </c>
      <c r="L166" s="137"/>
      <c r="M166" s="137"/>
      <c r="N166" s="134"/>
      <c r="O166" s="135" t="s">
        <v>193</v>
      </c>
      <c r="Q166" s="107"/>
      <c r="R166" s="107"/>
      <c r="S166" s="107"/>
      <c r="T166" s="107"/>
      <c r="U166" s="107"/>
    </row>
    <row r="167" spans="1:21" ht="15.75" customHeight="1" x14ac:dyDescent="0.2">
      <c r="A167" s="107"/>
      <c r="B167" s="107"/>
      <c r="C167" s="107"/>
      <c r="D167" s="133">
        <f t="shared" si="14"/>
        <v>5.2099999999999973</v>
      </c>
      <c r="E167" s="151" t="s">
        <v>164</v>
      </c>
      <c r="F167" s="152"/>
      <c r="G167" s="152"/>
      <c r="H167" s="153"/>
      <c r="I167" s="134"/>
      <c r="J167" s="134">
        <v>18000</v>
      </c>
      <c r="K167" s="134"/>
      <c r="L167" s="134"/>
      <c r="M167" s="134"/>
      <c r="N167" s="134"/>
      <c r="O167" s="135"/>
      <c r="Q167" s="107"/>
      <c r="R167" s="107"/>
      <c r="S167" s="107"/>
      <c r="T167" s="107"/>
      <c r="U167" s="107"/>
    </row>
    <row r="168" spans="1:21" ht="15.75" customHeight="1" x14ac:dyDescent="0.2">
      <c r="A168" s="107"/>
      <c r="B168" s="107"/>
      <c r="C168" s="107"/>
      <c r="D168" s="133">
        <f t="shared" si="14"/>
        <v>5.2199999999999971</v>
      </c>
      <c r="E168" s="151" t="s">
        <v>141</v>
      </c>
      <c r="F168" s="152"/>
      <c r="G168" s="152"/>
      <c r="H168" s="153"/>
      <c r="I168" s="134"/>
      <c r="J168" s="134">
        <v>16600</v>
      </c>
      <c r="K168" s="134"/>
      <c r="L168" s="134"/>
      <c r="M168" s="134"/>
      <c r="N168" s="134"/>
      <c r="O168" s="135" t="s">
        <v>167</v>
      </c>
      <c r="Q168" s="107"/>
      <c r="R168" s="107"/>
      <c r="S168" s="107"/>
      <c r="T168" s="107"/>
      <c r="U168" s="107"/>
    </row>
    <row r="169" spans="1:21" ht="122.25" customHeight="1" thickBot="1" x14ac:dyDescent="0.25">
      <c r="A169" s="107"/>
      <c r="B169" s="107"/>
      <c r="C169" s="107"/>
      <c r="D169" s="148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50"/>
      <c r="P169" s="10">
        <v>4</v>
      </c>
      <c r="Q169" s="107"/>
      <c r="R169" s="107"/>
      <c r="S169" s="107"/>
      <c r="T169" s="107"/>
      <c r="U169" s="107"/>
    </row>
    <row r="170" spans="1:21" ht="21.75" customHeight="1" x14ac:dyDescent="0.2">
      <c r="A170" s="107"/>
      <c r="B170" s="107"/>
      <c r="C170" s="107"/>
      <c r="D170" s="82">
        <v>6</v>
      </c>
      <c r="E170" s="154" t="s">
        <v>144</v>
      </c>
      <c r="F170" s="154"/>
      <c r="G170" s="154"/>
      <c r="H170" s="154"/>
      <c r="I170" s="57"/>
      <c r="J170" s="57">
        <f>SUM(J171:J179)</f>
        <v>27467739</v>
      </c>
      <c r="K170" s="57">
        <f>SUM(K171:K179)</f>
        <v>1313146</v>
      </c>
      <c r="L170" s="57"/>
      <c r="M170" s="73"/>
      <c r="N170" s="57">
        <f>K170/J170*100</f>
        <v>4.7806847152581433</v>
      </c>
      <c r="O170" s="58"/>
      <c r="Q170" s="107"/>
      <c r="R170" s="107"/>
      <c r="S170" s="107"/>
      <c r="T170" s="107"/>
      <c r="U170" s="107"/>
    </row>
    <row r="171" spans="1:21" ht="14.1" customHeight="1" x14ac:dyDescent="0.2">
      <c r="A171" s="107"/>
      <c r="B171" s="107"/>
      <c r="C171" s="107"/>
      <c r="D171" s="17">
        <v>6.1</v>
      </c>
      <c r="E171" s="138" t="s">
        <v>26</v>
      </c>
      <c r="F171" s="138"/>
      <c r="G171" s="138"/>
      <c r="H171" s="138"/>
      <c r="I171" s="7"/>
      <c r="J171" s="7">
        <v>8</v>
      </c>
      <c r="K171" s="7">
        <v>0</v>
      </c>
      <c r="L171" s="11"/>
      <c r="M171" s="7"/>
      <c r="N171" s="7">
        <f t="shared" ref="N171:N179" si="15">K171/J171*100</f>
        <v>0</v>
      </c>
      <c r="O171" s="21"/>
      <c r="Q171" s="107"/>
      <c r="R171" s="107"/>
      <c r="S171" s="107"/>
      <c r="T171" s="107"/>
      <c r="U171" s="107"/>
    </row>
    <row r="172" spans="1:21" ht="14.1" customHeight="1" x14ac:dyDescent="0.2">
      <c r="A172" s="107"/>
      <c r="B172" s="107"/>
      <c r="C172" s="107"/>
      <c r="D172" s="17">
        <f>D171+0.1</f>
        <v>6.1999999999999993</v>
      </c>
      <c r="E172" s="138" t="s">
        <v>27</v>
      </c>
      <c r="F172" s="138"/>
      <c r="G172" s="138"/>
      <c r="H172" s="138"/>
      <c r="I172" s="7"/>
      <c r="J172" s="7">
        <v>4759</v>
      </c>
      <c r="K172" s="7">
        <v>94343</v>
      </c>
      <c r="L172" s="11"/>
      <c r="M172" s="7"/>
      <c r="N172" s="7">
        <f t="shared" si="15"/>
        <v>1982.4122714856064</v>
      </c>
      <c r="O172" s="21"/>
      <c r="Q172" s="107"/>
      <c r="R172" s="107"/>
      <c r="S172" s="107"/>
      <c r="T172" s="107"/>
      <c r="U172" s="107"/>
    </row>
    <row r="173" spans="1:21" ht="14.1" customHeight="1" x14ac:dyDescent="0.2">
      <c r="A173" s="107"/>
      <c r="B173" s="107"/>
      <c r="C173" s="107"/>
      <c r="D173" s="17">
        <f t="shared" ref="D173:D179" si="16">D172+0.1</f>
        <v>6.2999999999999989</v>
      </c>
      <c r="E173" s="138" t="s">
        <v>32</v>
      </c>
      <c r="F173" s="138"/>
      <c r="G173" s="138"/>
      <c r="H173" s="138"/>
      <c r="I173" s="7"/>
      <c r="J173" s="7">
        <v>5251893</v>
      </c>
      <c r="K173" s="7">
        <v>2330</v>
      </c>
      <c r="L173" s="11"/>
      <c r="M173" s="7"/>
      <c r="N173" s="7">
        <f t="shared" si="15"/>
        <v>4.436495564551677E-2</v>
      </c>
      <c r="O173" s="21"/>
      <c r="Q173" s="107"/>
      <c r="R173" s="107"/>
      <c r="S173" s="107"/>
      <c r="T173" s="107"/>
      <c r="U173" s="107"/>
    </row>
    <row r="174" spans="1:21" ht="14.1" customHeight="1" x14ac:dyDescent="0.2">
      <c r="A174" s="107"/>
      <c r="B174" s="107"/>
      <c r="C174" s="107"/>
      <c r="D174" s="17">
        <f t="shared" si="16"/>
        <v>6.3999999999999986</v>
      </c>
      <c r="E174" s="138" t="s">
        <v>34</v>
      </c>
      <c r="F174" s="138"/>
      <c r="G174" s="138"/>
      <c r="H174" s="138"/>
      <c r="I174" s="12"/>
      <c r="J174" s="29">
        <v>10011</v>
      </c>
      <c r="K174" s="29">
        <v>6025</v>
      </c>
      <c r="L174" s="13"/>
      <c r="M174" s="7"/>
      <c r="N174" s="7">
        <f t="shared" si="15"/>
        <v>60.18379782239537</v>
      </c>
      <c r="O174" s="23"/>
      <c r="Q174" s="107"/>
      <c r="R174" s="107"/>
      <c r="S174" s="107"/>
      <c r="T174" s="107"/>
      <c r="U174" s="107"/>
    </row>
    <row r="175" spans="1:21" ht="14.1" customHeight="1" x14ac:dyDescent="0.2">
      <c r="A175" s="107"/>
      <c r="B175" s="107"/>
      <c r="C175" s="107"/>
      <c r="D175" s="17">
        <f t="shared" si="16"/>
        <v>6.4999999999999982</v>
      </c>
      <c r="E175" s="138" t="s">
        <v>33</v>
      </c>
      <c r="F175" s="138"/>
      <c r="G175" s="138"/>
      <c r="H175" s="138"/>
      <c r="I175" s="12"/>
      <c r="J175" s="29">
        <v>141307</v>
      </c>
      <c r="K175" s="29">
        <v>138457</v>
      </c>
      <c r="L175" s="13"/>
      <c r="M175" s="7"/>
      <c r="N175" s="7">
        <f t="shared" si="15"/>
        <v>97.983114778461072</v>
      </c>
      <c r="O175" s="23"/>
      <c r="Q175" s="107"/>
      <c r="R175" s="107"/>
      <c r="S175" s="107"/>
      <c r="T175" s="107"/>
      <c r="U175" s="107"/>
    </row>
    <row r="176" spans="1:21" ht="14.1" customHeight="1" x14ac:dyDescent="0.2">
      <c r="A176" s="107"/>
      <c r="B176" s="107"/>
      <c r="C176" s="107"/>
      <c r="D176" s="17">
        <f t="shared" si="16"/>
        <v>6.5999999999999979</v>
      </c>
      <c r="E176" s="138" t="s">
        <v>35</v>
      </c>
      <c r="F176" s="138"/>
      <c r="G176" s="138"/>
      <c r="H176" s="138"/>
      <c r="I176" s="12"/>
      <c r="J176" s="29">
        <v>2236843</v>
      </c>
      <c r="K176" s="29">
        <v>978681</v>
      </c>
      <c r="L176" s="13"/>
      <c r="M176" s="7"/>
      <c r="N176" s="7">
        <f t="shared" si="15"/>
        <v>43.752780145946765</v>
      </c>
      <c r="O176" s="23"/>
      <c r="Q176" s="107"/>
      <c r="R176" s="107"/>
      <c r="S176" s="107"/>
      <c r="T176" s="107"/>
      <c r="U176" s="107"/>
    </row>
    <row r="177" spans="1:22" ht="14.1" customHeight="1" x14ac:dyDescent="0.2">
      <c r="A177" s="107"/>
      <c r="B177" s="107"/>
      <c r="C177" s="107"/>
      <c r="D177" s="17">
        <f t="shared" si="16"/>
        <v>6.6999999999999975</v>
      </c>
      <c r="E177" s="138" t="s">
        <v>36</v>
      </c>
      <c r="F177" s="138"/>
      <c r="G177" s="138"/>
      <c r="H177" s="138"/>
      <c r="I177" s="12"/>
      <c r="J177" s="29">
        <v>1355304</v>
      </c>
      <c r="K177" s="29">
        <v>1185</v>
      </c>
      <c r="L177" s="13"/>
      <c r="M177" s="7"/>
      <c r="N177" s="7">
        <f t="shared" si="15"/>
        <v>8.7434258291866615E-2</v>
      </c>
      <c r="O177" s="21"/>
      <c r="Q177" s="107"/>
      <c r="R177" s="107"/>
      <c r="S177" s="107"/>
      <c r="T177" s="107"/>
      <c r="U177" s="107"/>
    </row>
    <row r="178" spans="1:22" ht="14.1" customHeight="1" x14ac:dyDescent="0.2">
      <c r="A178" s="107"/>
      <c r="B178" s="107"/>
      <c r="C178" s="107"/>
      <c r="D178" s="17">
        <f t="shared" si="16"/>
        <v>6.7999999999999972</v>
      </c>
      <c r="E178" s="155" t="s">
        <v>143</v>
      </c>
      <c r="F178" s="156"/>
      <c r="G178" s="156"/>
      <c r="H178" s="157"/>
      <c r="I178" s="12"/>
      <c r="J178" s="29">
        <v>18465546</v>
      </c>
      <c r="K178" s="29">
        <v>89500</v>
      </c>
      <c r="L178" s="13"/>
      <c r="M178" s="7"/>
      <c r="N178" s="7">
        <f t="shared" si="15"/>
        <v>0.4846864533548047</v>
      </c>
      <c r="O178" s="21"/>
      <c r="Q178" s="107"/>
      <c r="R178" s="107"/>
      <c r="S178" s="107"/>
      <c r="T178" s="107"/>
      <c r="U178" s="107"/>
    </row>
    <row r="179" spans="1:22" ht="14.1" customHeight="1" x14ac:dyDescent="0.2">
      <c r="A179" s="107"/>
      <c r="B179" s="107"/>
      <c r="C179" s="107"/>
      <c r="D179" s="17">
        <f t="shared" si="16"/>
        <v>6.8999999999999968</v>
      </c>
      <c r="E179" s="158" t="s">
        <v>145</v>
      </c>
      <c r="F179" s="158"/>
      <c r="G179" s="158"/>
      <c r="H179" s="158"/>
      <c r="I179" s="12"/>
      <c r="J179" s="29">
        <v>2068</v>
      </c>
      <c r="K179" s="29">
        <v>2625</v>
      </c>
      <c r="L179" s="13"/>
      <c r="M179" s="7"/>
      <c r="N179" s="7">
        <f t="shared" si="15"/>
        <v>126.93423597678917</v>
      </c>
      <c r="O179" s="21"/>
      <c r="Q179" s="107"/>
      <c r="R179" s="107"/>
      <c r="S179" s="107"/>
      <c r="T179" s="107"/>
      <c r="U179" s="107"/>
    </row>
    <row r="180" spans="1:22" ht="33" customHeight="1" thickBot="1" x14ac:dyDescent="0.25">
      <c r="A180" s="107"/>
      <c r="B180" s="107"/>
      <c r="C180" s="107"/>
      <c r="D180" s="148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50"/>
      <c r="Q180" s="107"/>
      <c r="R180" s="107"/>
      <c r="S180" s="107"/>
      <c r="T180" s="107"/>
      <c r="U180" s="107"/>
    </row>
    <row r="181" spans="1:22" ht="21.75" customHeight="1" x14ac:dyDescent="0.2">
      <c r="A181" s="107"/>
      <c r="B181" s="107"/>
      <c r="C181" s="107"/>
      <c r="D181" s="82">
        <v>7</v>
      </c>
      <c r="E181" s="154" t="s">
        <v>21</v>
      </c>
      <c r="F181" s="154"/>
      <c r="G181" s="154"/>
      <c r="H181" s="154"/>
      <c r="I181" s="75"/>
      <c r="J181" s="78">
        <f>SUM(J182:J184)</f>
        <v>29</v>
      </c>
      <c r="K181" s="78">
        <f>SUM(K182:K184)</f>
        <v>28</v>
      </c>
      <c r="L181" s="77"/>
      <c r="M181" s="73"/>
      <c r="N181" s="57">
        <f>K181/J181*100</f>
        <v>96.551724137931032</v>
      </c>
      <c r="O181" s="74"/>
      <c r="Q181" s="107"/>
      <c r="R181" s="107"/>
      <c r="S181" s="107"/>
      <c r="T181" s="107"/>
      <c r="U181" s="107"/>
    </row>
    <row r="182" spans="1:22" x14ac:dyDescent="0.2">
      <c r="A182" s="107"/>
      <c r="B182" s="107"/>
      <c r="C182" s="107"/>
      <c r="D182" s="17">
        <v>7.1</v>
      </c>
      <c r="E182" s="138" t="s">
        <v>22</v>
      </c>
      <c r="F182" s="138"/>
      <c r="G182" s="138"/>
      <c r="H182" s="138"/>
      <c r="I182" s="12"/>
      <c r="J182" s="33">
        <v>29</v>
      </c>
      <c r="K182" s="33">
        <v>28</v>
      </c>
      <c r="L182" s="13"/>
      <c r="M182" s="7"/>
      <c r="N182" s="7">
        <f>K182/J182*100</f>
        <v>96.551724137931032</v>
      </c>
      <c r="O182" s="21"/>
      <c r="Q182" s="107"/>
      <c r="R182" s="107"/>
      <c r="S182" s="107"/>
      <c r="T182" s="107"/>
      <c r="U182" s="107"/>
    </row>
    <row r="183" spans="1:22" x14ac:dyDescent="0.2">
      <c r="A183" s="107"/>
      <c r="B183" s="107"/>
      <c r="C183" s="107"/>
      <c r="D183" s="17">
        <v>7.2</v>
      </c>
      <c r="E183" s="138" t="s">
        <v>23</v>
      </c>
      <c r="F183" s="138"/>
      <c r="G183" s="138"/>
      <c r="H183" s="138"/>
      <c r="I183" s="12"/>
      <c r="J183" s="29"/>
      <c r="K183" s="29"/>
      <c r="L183" s="13"/>
      <c r="M183" s="7"/>
      <c r="N183" s="7"/>
      <c r="O183" s="21"/>
      <c r="Q183" s="107"/>
      <c r="R183" s="107"/>
      <c r="S183" s="107"/>
      <c r="T183" s="107"/>
      <c r="U183" s="107"/>
    </row>
    <row r="184" spans="1:22" x14ac:dyDescent="0.2">
      <c r="A184" s="107"/>
      <c r="B184" s="107"/>
      <c r="C184" s="107"/>
      <c r="D184" s="17">
        <v>7.3</v>
      </c>
      <c r="E184" s="138" t="s">
        <v>24</v>
      </c>
      <c r="F184" s="138"/>
      <c r="G184" s="138"/>
      <c r="H184" s="138"/>
      <c r="I184" s="12"/>
      <c r="J184" s="29"/>
      <c r="K184" s="29"/>
      <c r="L184" s="13"/>
      <c r="M184" s="7"/>
      <c r="N184" s="7"/>
      <c r="O184" s="21"/>
      <c r="Q184" s="107"/>
      <c r="R184" s="107"/>
      <c r="S184" s="107"/>
      <c r="T184" s="107"/>
      <c r="U184" s="107"/>
    </row>
    <row r="185" spans="1:22" ht="25.5" customHeight="1" thickBot="1" x14ac:dyDescent="0.25">
      <c r="A185" s="107"/>
      <c r="B185" s="107"/>
      <c r="C185" s="107"/>
      <c r="D185" s="148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50"/>
      <c r="Q185" s="107"/>
      <c r="R185" s="107"/>
      <c r="S185" s="107"/>
      <c r="T185" s="107"/>
      <c r="U185" s="107"/>
    </row>
    <row r="186" spans="1:22" ht="21.75" customHeight="1" x14ac:dyDescent="0.2">
      <c r="A186" s="107"/>
      <c r="B186" s="107"/>
      <c r="C186" s="107"/>
      <c r="D186" s="82">
        <v>8</v>
      </c>
      <c r="E186" s="159" t="s">
        <v>25</v>
      </c>
      <c r="F186" s="160"/>
      <c r="G186" s="160"/>
      <c r="H186" s="161"/>
      <c r="I186" s="75"/>
      <c r="J186" s="76">
        <v>21887</v>
      </c>
      <c r="K186" s="76">
        <v>22710</v>
      </c>
      <c r="L186" s="77"/>
      <c r="M186" s="57"/>
      <c r="N186" s="57">
        <f>K186/J186*100</f>
        <v>103.76022296340292</v>
      </c>
      <c r="O186" s="74"/>
      <c r="Q186" s="107"/>
      <c r="R186" s="107"/>
      <c r="S186" s="107"/>
      <c r="T186" s="107"/>
      <c r="U186" s="107"/>
    </row>
    <row r="187" spans="1:22" x14ac:dyDescent="0.2">
      <c r="A187" s="107"/>
      <c r="B187" s="107"/>
      <c r="C187" s="107"/>
      <c r="D187" s="50">
        <v>8.1</v>
      </c>
      <c r="E187" s="147" t="s">
        <v>41</v>
      </c>
      <c r="F187" s="147"/>
      <c r="G187" s="147"/>
      <c r="H187" s="147"/>
      <c r="I187" s="14"/>
      <c r="J187" s="29">
        <v>41475</v>
      </c>
      <c r="K187" s="29">
        <v>41475</v>
      </c>
      <c r="L187" s="15"/>
      <c r="M187" s="9"/>
      <c r="N187" s="7">
        <f>K187/J187*100</f>
        <v>100</v>
      </c>
      <c r="O187" s="21"/>
      <c r="Q187" s="107"/>
      <c r="R187" s="107"/>
      <c r="S187" s="107"/>
      <c r="T187" s="107"/>
      <c r="U187" s="107"/>
      <c r="V187" s="54"/>
    </row>
    <row r="188" spans="1:22" ht="12.75" customHeight="1" x14ac:dyDescent="0.2">
      <c r="A188" s="107"/>
      <c r="B188" s="107"/>
      <c r="C188" s="107"/>
      <c r="D188" s="50">
        <v>8.1999999999999993</v>
      </c>
      <c r="E188" s="147" t="s">
        <v>44</v>
      </c>
      <c r="F188" s="147"/>
      <c r="G188" s="147"/>
      <c r="H188" s="147"/>
      <c r="I188" s="14"/>
      <c r="J188" s="29">
        <v>2281</v>
      </c>
      <c r="K188" s="29">
        <v>2696</v>
      </c>
      <c r="L188" s="15"/>
      <c r="M188" s="9"/>
      <c r="N188" s="7">
        <f>K188/J188*100</f>
        <v>118.19377466023673</v>
      </c>
      <c r="O188" s="49"/>
      <c r="Q188" s="107"/>
      <c r="R188" s="107"/>
      <c r="S188" s="107"/>
      <c r="T188" s="107"/>
      <c r="U188" s="107"/>
      <c r="V188" s="54"/>
    </row>
    <row r="189" spans="1:22" ht="12.75" customHeight="1" x14ac:dyDescent="0.2">
      <c r="A189" s="107"/>
      <c r="B189" s="107"/>
      <c r="C189" s="107"/>
      <c r="D189" s="50">
        <v>8.3000000000000007</v>
      </c>
      <c r="E189" s="147" t="s">
        <v>42</v>
      </c>
      <c r="F189" s="147"/>
      <c r="G189" s="147"/>
      <c r="H189" s="147"/>
      <c r="I189" s="14"/>
      <c r="J189" s="28">
        <f>SUM(J187:J188)</f>
        <v>43756</v>
      </c>
      <c r="K189" s="28">
        <f>SUM(K187:K188)</f>
        <v>44171</v>
      </c>
      <c r="L189" s="15"/>
      <c r="M189" s="9"/>
      <c r="N189" s="9">
        <f>K189/J189*100</f>
        <v>100.94844135661396</v>
      </c>
      <c r="O189" s="49"/>
      <c r="Q189" s="107"/>
      <c r="R189" s="107"/>
      <c r="S189" s="107"/>
      <c r="T189" s="107"/>
      <c r="U189" s="107"/>
      <c r="V189" s="54"/>
    </row>
    <row r="190" spans="1:22" ht="12.75" customHeight="1" x14ac:dyDescent="0.2">
      <c r="A190" s="107"/>
      <c r="B190" s="107"/>
      <c r="C190" s="107"/>
      <c r="D190" s="50">
        <v>8.4</v>
      </c>
      <c r="E190" s="147" t="s">
        <v>43</v>
      </c>
      <c r="F190" s="147"/>
      <c r="G190" s="147"/>
      <c r="H190" s="147"/>
      <c r="I190" s="14"/>
      <c r="J190" s="30">
        <v>65465</v>
      </c>
      <c r="K190" s="30">
        <v>66084</v>
      </c>
      <c r="L190" s="15"/>
      <c r="M190" s="9"/>
      <c r="N190" s="9">
        <f>K190/J190*100</f>
        <v>100.94554342014817</v>
      </c>
      <c r="O190" s="49"/>
      <c r="Q190" s="107"/>
      <c r="R190" s="107"/>
      <c r="S190" s="107"/>
      <c r="T190" s="107"/>
      <c r="U190" s="107"/>
      <c r="V190" s="54"/>
    </row>
    <row r="191" spans="1:22" ht="12.75" customHeight="1" x14ac:dyDescent="0.2">
      <c r="A191" s="107"/>
      <c r="B191" s="107"/>
      <c r="C191" s="107"/>
      <c r="D191" s="113"/>
      <c r="E191" s="114"/>
      <c r="F191" s="114"/>
      <c r="G191" s="114"/>
      <c r="H191" s="114"/>
      <c r="I191" s="10"/>
      <c r="J191" s="31"/>
      <c r="K191" s="31"/>
      <c r="L191" s="26"/>
      <c r="M191" s="27"/>
      <c r="N191" s="27"/>
      <c r="O191" s="115"/>
      <c r="Q191" s="107"/>
      <c r="R191" s="107"/>
      <c r="S191" s="107"/>
      <c r="T191" s="107"/>
      <c r="U191" s="107"/>
      <c r="V191" s="54"/>
    </row>
    <row r="192" spans="1:22" ht="12.75" customHeight="1" x14ac:dyDescent="0.2">
      <c r="A192" s="107"/>
      <c r="B192" s="107"/>
      <c r="C192" s="107"/>
      <c r="D192" s="113"/>
      <c r="E192" s="114"/>
      <c r="F192" s="114"/>
      <c r="G192" s="114"/>
      <c r="H192" s="114"/>
      <c r="I192" s="10"/>
      <c r="J192" s="31"/>
      <c r="K192" s="31"/>
      <c r="L192" s="26"/>
      <c r="M192" s="27"/>
      <c r="N192" s="27"/>
      <c r="O192" s="115"/>
      <c r="Q192" s="107"/>
      <c r="R192" s="107"/>
      <c r="S192" s="107"/>
      <c r="T192" s="107"/>
      <c r="U192" s="107"/>
      <c r="V192" s="54"/>
    </row>
    <row r="193" spans="1:22" ht="12.75" customHeight="1" x14ac:dyDescent="0.2">
      <c r="A193" s="107"/>
      <c r="B193" s="107"/>
      <c r="C193" s="107"/>
      <c r="D193" s="113"/>
      <c r="E193" s="114"/>
      <c r="F193" s="114"/>
      <c r="G193" s="114"/>
      <c r="H193" s="114"/>
      <c r="I193" s="10"/>
      <c r="J193" s="31"/>
      <c r="K193" s="31"/>
      <c r="L193" s="26"/>
      <c r="M193" s="27"/>
      <c r="N193" s="27"/>
      <c r="O193" s="115"/>
      <c r="Q193" s="107"/>
      <c r="R193" s="107"/>
      <c r="S193" s="107"/>
      <c r="T193" s="107"/>
      <c r="U193" s="107"/>
      <c r="V193" s="54"/>
    </row>
    <row r="194" spans="1:22" ht="12.75" customHeight="1" x14ac:dyDescent="0.2">
      <c r="A194" s="107"/>
      <c r="B194" s="107"/>
      <c r="C194" s="107"/>
      <c r="D194" s="113"/>
      <c r="E194" s="114"/>
      <c r="F194" s="114"/>
      <c r="G194" s="114"/>
      <c r="H194" s="114"/>
      <c r="I194" s="10"/>
      <c r="J194" s="31"/>
      <c r="K194" s="31"/>
      <c r="L194" s="26"/>
      <c r="M194" s="27"/>
      <c r="N194" s="27"/>
      <c r="O194" s="115"/>
      <c r="Q194" s="107"/>
      <c r="R194" s="107"/>
      <c r="S194" s="107"/>
      <c r="T194" s="107"/>
      <c r="U194" s="107"/>
      <c r="V194" s="54"/>
    </row>
    <row r="195" spans="1:22" ht="12.75" customHeight="1" x14ac:dyDescent="0.2">
      <c r="A195" s="107"/>
      <c r="B195" s="107"/>
      <c r="C195" s="107"/>
      <c r="D195" s="113"/>
      <c r="E195" s="114"/>
      <c r="F195" s="114"/>
      <c r="G195" s="114"/>
      <c r="H195" s="114"/>
      <c r="I195" s="10"/>
      <c r="J195" s="31"/>
      <c r="K195" s="31"/>
      <c r="L195" s="26"/>
      <c r="M195" s="27"/>
      <c r="N195" s="27"/>
      <c r="O195" s="115"/>
      <c r="Q195" s="107"/>
      <c r="R195" s="107"/>
      <c r="S195" s="107"/>
      <c r="T195" s="107"/>
      <c r="U195" s="107"/>
      <c r="V195" s="54"/>
    </row>
    <row r="196" spans="1:22" ht="12.75" customHeight="1" x14ac:dyDescent="0.2">
      <c r="A196" s="107"/>
      <c r="B196" s="107"/>
      <c r="C196" s="107"/>
      <c r="D196" s="113"/>
      <c r="E196" s="114"/>
      <c r="F196" s="114"/>
      <c r="G196" s="114"/>
      <c r="H196" s="114"/>
      <c r="I196" s="10"/>
      <c r="J196" s="31"/>
      <c r="K196" s="31"/>
      <c r="L196" s="26"/>
      <c r="M196" s="27"/>
      <c r="N196" s="27"/>
      <c r="O196" s="115"/>
      <c r="Q196" s="107"/>
      <c r="R196" s="107"/>
      <c r="S196" s="107"/>
      <c r="T196" s="107"/>
      <c r="U196" s="107"/>
      <c r="V196" s="54"/>
    </row>
    <row r="197" spans="1:22" ht="12.75" customHeight="1" x14ac:dyDescent="0.2">
      <c r="A197" s="107"/>
      <c r="B197" s="107"/>
      <c r="C197" s="107"/>
      <c r="D197" s="113"/>
      <c r="E197" s="114"/>
      <c r="F197" s="114"/>
      <c r="G197" s="114"/>
      <c r="H197" s="114"/>
      <c r="I197" s="10"/>
      <c r="J197" s="31"/>
      <c r="K197" s="31"/>
      <c r="L197" s="26"/>
      <c r="M197" s="27"/>
      <c r="N197" s="27"/>
      <c r="O197" s="115"/>
      <c r="Q197" s="107"/>
      <c r="R197" s="107"/>
      <c r="S197" s="107"/>
      <c r="T197" s="107"/>
      <c r="U197" s="107"/>
      <c r="V197" s="54"/>
    </row>
    <row r="198" spans="1:22" ht="12.75" customHeight="1" x14ac:dyDescent="0.2">
      <c r="A198" s="107"/>
      <c r="B198" s="107"/>
      <c r="C198" s="107"/>
      <c r="D198" s="113"/>
      <c r="E198" s="114"/>
      <c r="F198" s="114"/>
      <c r="G198" s="114"/>
      <c r="H198" s="114"/>
      <c r="I198" s="10"/>
      <c r="J198" s="31"/>
      <c r="K198" s="31"/>
      <c r="L198" s="26"/>
      <c r="M198" s="27"/>
      <c r="N198" s="27"/>
      <c r="O198" s="115"/>
      <c r="Q198" s="107"/>
      <c r="R198" s="107"/>
      <c r="S198" s="107"/>
      <c r="T198" s="107"/>
      <c r="U198" s="107"/>
      <c r="V198" s="54"/>
    </row>
    <row r="199" spans="1:22" ht="11.25" customHeight="1" x14ac:dyDescent="0.2">
      <c r="A199" s="107"/>
      <c r="B199" s="107"/>
      <c r="C199" s="107"/>
      <c r="D199"/>
      <c r="E199"/>
      <c r="F199"/>
      <c r="G199"/>
      <c r="H199"/>
      <c r="I199"/>
      <c r="J199"/>
      <c r="K199"/>
      <c r="L199"/>
      <c r="M199"/>
      <c r="N199"/>
      <c r="O199"/>
      <c r="Q199" s="107"/>
      <c r="R199" s="107"/>
      <c r="S199" s="107"/>
      <c r="T199" s="107"/>
      <c r="U199" s="107"/>
    </row>
    <row r="200" spans="1:22" s="24" customFormat="1" ht="16.5" customHeight="1" x14ac:dyDescent="0.2">
      <c r="A200" s="111"/>
      <c r="B200" s="111"/>
      <c r="C200" s="111"/>
      <c r="D200"/>
      <c r="E200"/>
      <c r="F200"/>
      <c r="G200"/>
      <c r="H200"/>
      <c r="I200"/>
      <c r="J200"/>
      <c r="K200"/>
      <c r="L200"/>
      <c r="M200"/>
      <c r="N200"/>
      <c r="O200"/>
      <c r="Q200" s="111"/>
      <c r="R200" s="111"/>
      <c r="S200" s="111"/>
      <c r="T200" s="111"/>
      <c r="U200" s="111"/>
      <c r="V200" s="55"/>
    </row>
    <row r="201" spans="1:22" s="24" customFormat="1" ht="15.75" customHeight="1" x14ac:dyDescent="0.2">
      <c r="A201" s="111"/>
      <c r="B201" s="111"/>
      <c r="C201" s="111"/>
      <c r="D201"/>
      <c r="E201"/>
      <c r="F201"/>
      <c r="G201"/>
      <c r="H201"/>
      <c r="I201"/>
      <c r="J201"/>
      <c r="K201"/>
      <c r="L201"/>
      <c r="M201"/>
      <c r="N201"/>
      <c r="O201"/>
      <c r="Q201" s="111"/>
      <c r="R201" s="111"/>
      <c r="S201" s="111"/>
      <c r="T201" s="111"/>
      <c r="U201" s="111"/>
      <c r="V201" s="55"/>
    </row>
    <row r="202" spans="1:22" s="24" customFormat="1" ht="12.75" x14ac:dyDescent="0.2">
      <c r="A202" s="111"/>
      <c r="B202" s="111"/>
      <c r="C202" s="111"/>
      <c r="D202"/>
      <c r="E202"/>
      <c r="F202"/>
      <c r="G202"/>
      <c r="H202"/>
      <c r="I202"/>
      <c r="J202"/>
      <c r="K202"/>
      <c r="L202"/>
      <c r="M202"/>
      <c r="N202"/>
      <c r="O202"/>
      <c r="Q202" s="111"/>
      <c r="R202" s="111"/>
      <c r="S202" s="111"/>
      <c r="T202" s="111"/>
      <c r="U202" s="111"/>
      <c r="V202" s="55"/>
    </row>
    <row r="203" spans="1:22" ht="12.75" x14ac:dyDescent="0.2">
      <c r="A203" s="107"/>
      <c r="B203" s="107"/>
      <c r="C203" s="107"/>
      <c r="D203"/>
      <c r="E203"/>
      <c r="F203"/>
      <c r="G203"/>
      <c r="H203"/>
      <c r="I203"/>
      <c r="J203"/>
      <c r="K203"/>
      <c r="L203"/>
      <c r="M203"/>
      <c r="N203"/>
      <c r="O203"/>
      <c r="Q203" s="107"/>
      <c r="R203" s="107"/>
      <c r="S203" s="107"/>
      <c r="T203" s="107"/>
      <c r="U203" s="107"/>
      <c r="V203" s="54"/>
    </row>
    <row r="204" spans="1:22" ht="12.75" x14ac:dyDescent="0.2">
      <c r="A204" s="107"/>
      <c r="B204" s="107"/>
      <c r="C204" s="107"/>
      <c r="D204"/>
      <c r="E204"/>
      <c r="F204"/>
      <c r="G204"/>
      <c r="H204"/>
      <c r="I204"/>
      <c r="J204"/>
      <c r="K204"/>
      <c r="L204"/>
      <c r="M204"/>
      <c r="N204"/>
      <c r="O204"/>
      <c r="Q204" s="107"/>
      <c r="R204" s="107"/>
      <c r="S204" s="107"/>
      <c r="T204" s="107"/>
      <c r="U204" s="107"/>
      <c r="V204" s="54"/>
    </row>
    <row r="205" spans="1:22" ht="12.75" x14ac:dyDescent="0.2">
      <c r="A205" s="107"/>
      <c r="B205" s="107"/>
      <c r="C205" s="107"/>
      <c r="D205"/>
      <c r="E205"/>
      <c r="F205"/>
      <c r="G205"/>
      <c r="H205"/>
      <c r="I205"/>
      <c r="J205"/>
      <c r="K205"/>
      <c r="L205"/>
      <c r="M205"/>
      <c r="N205"/>
      <c r="O205"/>
      <c r="P205" s="10">
        <v>5</v>
      </c>
      <c r="Q205" s="107"/>
      <c r="R205" s="107"/>
      <c r="S205" s="107"/>
      <c r="T205" s="107"/>
      <c r="U205" s="107"/>
      <c r="V205" s="54"/>
    </row>
    <row r="206" spans="1:22" ht="12.75" x14ac:dyDescent="0.2">
      <c r="A206" s="107"/>
      <c r="B206" s="107"/>
      <c r="C206" s="107"/>
      <c r="D206"/>
      <c r="E206"/>
      <c r="F206"/>
      <c r="G206"/>
      <c r="H206"/>
      <c r="I206"/>
      <c r="J206"/>
      <c r="K206"/>
      <c r="L206"/>
      <c r="M206"/>
      <c r="N206"/>
      <c r="O206"/>
    </row>
  </sheetData>
  <mergeCells count="190">
    <mergeCell ref="D1:O1"/>
    <mergeCell ref="E2:H2"/>
    <mergeCell ref="E3:H3"/>
    <mergeCell ref="E4:H4"/>
    <mergeCell ref="E5:H5"/>
    <mergeCell ref="E6:H6"/>
    <mergeCell ref="E143:H143"/>
    <mergeCell ref="E156:H156"/>
    <mergeCell ref="E157:H157"/>
    <mergeCell ref="E144:H144"/>
    <mergeCell ref="D145:O145"/>
    <mergeCell ref="E146:H146"/>
    <mergeCell ref="E147:H147"/>
    <mergeCell ref="E148:H148"/>
    <mergeCell ref="E149:H149"/>
    <mergeCell ref="E8:H8"/>
    <mergeCell ref="E9:H9"/>
    <mergeCell ref="E95:H95"/>
    <mergeCell ref="E96:H96"/>
    <mergeCell ref="E10:H10"/>
    <mergeCell ref="E11:H11"/>
    <mergeCell ref="E12:H12"/>
    <mergeCell ref="E13:H13"/>
    <mergeCell ref="E22:H22"/>
    <mergeCell ref="E20:H20"/>
    <mergeCell ref="E23:H23"/>
    <mergeCell ref="E24:H24"/>
    <mergeCell ref="E25:H25"/>
    <mergeCell ref="E26:H26"/>
    <mergeCell ref="E28:H28"/>
    <mergeCell ref="E27:H27"/>
    <mergeCell ref="E21:H21"/>
    <mergeCell ref="D14:O14"/>
    <mergeCell ref="E15:H15"/>
    <mergeCell ref="E16:H16"/>
    <mergeCell ref="E18:H18"/>
    <mergeCell ref="E19:H19"/>
    <mergeCell ref="E17:H17"/>
    <mergeCell ref="E36:H36"/>
    <mergeCell ref="E37:H37"/>
    <mergeCell ref="E38:H38"/>
    <mergeCell ref="E39:H39"/>
    <mergeCell ref="E40:H40"/>
    <mergeCell ref="E41:H41"/>
    <mergeCell ref="E29:H29"/>
    <mergeCell ref="E30:H30"/>
    <mergeCell ref="E31:H31"/>
    <mergeCell ref="E32:H32"/>
    <mergeCell ref="E33:H33"/>
    <mergeCell ref="E35:H35"/>
    <mergeCell ref="E34:H34"/>
    <mergeCell ref="E48:H48"/>
    <mergeCell ref="E49:H49"/>
    <mergeCell ref="E50:H50"/>
    <mergeCell ref="E51:H51"/>
    <mergeCell ref="E52:H52"/>
    <mergeCell ref="E53:H53"/>
    <mergeCell ref="E42:H42"/>
    <mergeCell ref="E43:H43"/>
    <mergeCell ref="E44:H44"/>
    <mergeCell ref="E45:H45"/>
    <mergeCell ref="E46:H46"/>
    <mergeCell ref="E47:H47"/>
    <mergeCell ref="E62:H62"/>
    <mergeCell ref="E63:H63"/>
    <mergeCell ref="E64:H64"/>
    <mergeCell ref="E61:H61"/>
    <mergeCell ref="E65:H65"/>
    <mergeCell ref="E66:H66"/>
    <mergeCell ref="E54:H54"/>
    <mergeCell ref="E55:H55"/>
    <mergeCell ref="E57:H57"/>
    <mergeCell ref="E58:H58"/>
    <mergeCell ref="E59:H59"/>
    <mergeCell ref="E60:H60"/>
    <mergeCell ref="E56:H56"/>
    <mergeCell ref="E74:H74"/>
    <mergeCell ref="E75:H75"/>
    <mergeCell ref="E76:H76"/>
    <mergeCell ref="E77:H77"/>
    <mergeCell ref="E78:H78"/>
    <mergeCell ref="E80:H80"/>
    <mergeCell ref="E79:H79"/>
    <mergeCell ref="E67:H67"/>
    <mergeCell ref="E68:H68"/>
    <mergeCell ref="E69:H69"/>
    <mergeCell ref="E70:H70"/>
    <mergeCell ref="E71:H71"/>
    <mergeCell ref="E73:H73"/>
    <mergeCell ref="E72:H72"/>
    <mergeCell ref="E87:H87"/>
    <mergeCell ref="E88:H88"/>
    <mergeCell ref="E89:H89"/>
    <mergeCell ref="E90:H90"/>
    <mergeCell ref="E91:H91"/>
    <mergeCell ref="E92:H92"/>
    <mergeCell ref="E81:H81"/>
    <mergeCell ref="E82:H82"/>
    <mergeCell ref="E83:H83"/>
    <mergeCell ref="E84:H84"/>
    <mergeCell ref="E85:H85"/>
    <mergeCell ref="E86:H86"/>
    <mergeCell ref="E108:H108"/>
    <mergeCell ref="E103:H103"/>
    <mergeCell ref="E104:H104"/>
    <mergeCell ref="E100:H100"/>
    <mergeCell ref="E101:H101"/>
    <mergeCell ref="E105:H105"/>
    <mergeCell ref="E106:H106"/>
    <mergeCell ref="E107:H107"/>
    <mergeCell ref="E93:H93"/>
    <mergeCell ref="E94:H94"/>
    <mergeCell ref="E97:H97"/>
    <mergeCell ref="E98:H98"/>
    <mergeCell ref="E99:H99"/>
    <mergeCell ref="E102:H102"/>
    <mergeCell ref="D114:O114"/>
    <mergeCell ref="E115:H115"/>
    <mergeCell ref="E116:H116"/>
    <mergeCell ref="E124:H124"/>
    <mergeCell ref="E123:H123"/>
    <mergeCell ref="E109:H109"/>
    <mergeCell ref="E110:H110"/>
    <mergeCell ref="E111:H111"/>
    <mergeCell ref="E113:H113"/>
    <mergeCell ref="E125:H125"/>
    <mergeCell ref="E126:H126"/>
    <mergeCell ref="E168:H168"/>
    <mergeCell ref="E127:H127"/>
    <mergeCell ref="E165:H165"/>
    <mergeCell ref="D128:O128"/>
    <mergeCell ref="E129:H129"/>
    <mergeCell ref="E130:H130"/>
    <mergeCell ref="E131:H131"/>
    <mergeCell ref="E138:H138"/>
    <mergeCell ref="E166:H166"/>
    <mergeCell ref="E190:H190"/>
    <mergeCell ref="E178:H178"/>
    <mergeCell ref="E179:H179"/>
    <mergeCell ref="E184:H184"/>
    <mergeCell ref="D185:O185"/>
    <mergeCell ref="E186:H186"/>
    <mergeCell ref="E187:H187"/>
    <mergeCell ref="E174:H174"/>
    <mergeCell ref="D169:O169"/>
    <mergeCell ref="E170:H170"/>
    <mergeCell ref="E171:H171"/>
    <mergeCell ref="E188:H188"/>
    <mergeCell ref="E189:H189"/>
    <mergeCell ref="E177:H177"/>
    <mergeCell ref="D180:O180"/>
    <mergeCell ref="E154:H154"/>
    <mergeCell ref="E155:H155"/>
    <mergeCell ref="E158:H158"/>
    <mergeCell ref="E167:H167"/>
    <mergeCell ref="E172:H172"/>
    <mergeCell ref="E173:H173"/>
    <mergeCell ref="E181:H181"/>
    <mergeCell ref="E182:H182"/>
    <mergeCell ref="E183:H183"/>
    <mergeCell ref="E161:H161"/>
    <mergeCell ref="E162:H162"/>
    <mergeCell ref="E163:H163"/>
    <mergeCell ref="E164:H164"/>
    <mergeCell ref="E159:H159"/>
    <mergeCell ref="E160:H160"/>
    <mergeCell ref="E175:H175"/>
    <mergeCell ref="E176:H176"/>
    <mergeCell ref="E7:H7"/>
    <mergeCell ref="E117:H117"/>
    <mergeCell ref="E118:H118"/>
    <mergeCell ref="E119:H119"/>
    <mergeCell ref="E122:H122"/>
    <mergeCell ref="E120:H120"/>
    <mergeCell ref="E121:H121"/>
    <mergeCell ref="E112:H112"/>
    <mergeCell ref="E150:H150"/>
    <mergeCell ref="E151:H151"/>
    <mergeCell ref="E152:H152"/>
    <mergeCell ref="E153:H153"/>
    <mergeCell ref="E132:H132"/>
    <mergeCell ref="E133:H133"/>
    <mergeCell ref="E140:H140"/>
    <mergeCell ref="E141:H141"/>
    <mergeCell ref="E142:H142"/>
    <mergeCell ref="E137:H137"/>
    <mergeCell ref="E134:H134"/>
    <mergeCell ref="E135:H135"/>
    <mergeCell ref="E136:H136"/>
    <mergeCell ref="E139:H139"/>
  </mergeCells>
  <pageMargins left="0.70866141732283472" right="0.70866141732283472" top="0.74803149606299213" bottom="0.74803149606299213" header="0.31496062992125984" footer="0.31496062992125984"/>
  <pageSetup scale="84" fitToHeight="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1-2018</vt:lpstr>
      <vt:lpstr>'1-2018'!Print_Area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Trajchevski</cp:lastModifiedBy>
  <cp:lastPrinted>2018-05-14T11:25:35Z</cp:lastPrinted>
  <dcterms:created xsi:type="dcterms:W3CDTF">2007-12-11T11:31:43Z</dcterms:created>
  <dcterms:modified xsi:type="dcterms:W3CDTF">2018-12-25T12:01:15Z</dcterms:modified>
</cp:coreProperties>
</file>